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0785" windowHeight="7815" tabRatio="833"/>
  </bookViews>
  <sheets>
    <sheet name="手続きの流れ" sheetId="1" r:id="rId1"/>
    <sheet name="01_第1号様式_交付申請書" sheetId="4" r:id="rId2"/>
    <sheet name="02_第2号様式_収支予算書" sheetId="3" r:id="rId3"/>
    <sheet name="03_規則第5号様式_着手届" sheetId="10" r:id="rId4"/>
    <sheet name="04_補助金請求書（概算払請求の場合）" sheetId="15" r:id="rId5"/>
    <sheet name="05_規則第7号様式_完了届" sheetId="11" r:id="rId6"/>
    <sheet name="06_第4号様式_事業実績報告書" sheetId="2" r:id="rId7"/>
    <sheet name="07_収支決算書(第5号様式)" sheetId="5" r:id="rId8"/>
    <sheet name="08_食糧費対象者名簿" sheetId="14" r:id="rId9"/>
    <sheet name="09_補助金請求書（実績後請求の場合）" sheetId="12" r:id="rId10"/>
    <sheet name="補助金額算定" sheetId="9" state="hidden" r:id="rId11"/>
    <sheet name="補助区分" sheetId="8" state="hidden" r:id="rId12"/>
  </sheets>
  <definedNames>
    <definedName name="_xlnm.Print_Area" localSheetId="0">手続きの流れ!$A$1:$C$45</definedName>
    <definedName name="_xlnm.Print_Area" localSheetId="6">'06_第4号様式_事業実績報告書'!$A$1:$E$22</definedName>
    <definedName name="_xlnm.Print_Area" localSheetId="2">'02_第2号様式_収支予算書'!$A$1:$J$56</definedName>
    <definedName name="_xlnm.Print_Area" localSheetId="1">'01_第1号様式_交付申請書'!$A$1:$E$39</definedName>
    <definedName name="_xlnm.Print_Area" localSheetId="7">'07_収支決算書(第5号様式)'!$A$1:$J$55</definedName>
    <definedName name="_xlnm.Print_Area" localSheetId="3">'03_規則第5号様式_着手届'!$A$1:$AY$44</definedName>
    <definedName name="_xlnm.Print_Area" localSheetId="5">'05_規則第7号様式_完了届'!$A$1:$AY$44</definedName>
    <definedName name="_xlnm.Print_Area" localSheetId="9">'09_補助金請求書（実績後請求の場合）'!$A$1:$AY$26</definedName>
    <definedName name="_xlnm.Print_Area" localSheetId="8">'08_食糧費対象者名簿'!$A:$G</definedName>
    <definedName name="_xlnm.Print_Titles" localSheetId="8">'08_食糧費対象者名簿'!$1:$1</definedName>
    <definedName name="_xlnm.Print_Area" localSheetId="4">'04_補助金請求書（概算払請求の場合）'!$A$1:$AY$27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庄司 圭介</author>
  </authors>
  <commentList>
    <comment ref="I6" authorId="0">
      <text>
        <r>
          <rPr>
            <sz val="10"/>
            <color theme="1"/>
            <rFont val="游ゴシック"/>
          </rPr>
          <t>①補助対象経費×補助率（1,000円未満切り捨て）
②補助区分毎の補助上限額
上記①、②の内、低い額が補助金額となります。</t>
        </r>
      </text>
    </comment>
  </commentList>
</comments>
</file>

<file path=xl/comments2.xml><?xml version="1.0" encoding="utf-8"?>
<comments xmlns="http://schemas.openxmlformats.org/spreadsheetml/2006/main">
  <authors>
    <author>庄司 圭介</author>
  </authors>
  <commentList>
    <comment ref="I6" authorId="0">
      <text>
        <r>
          <rPr>
            <sz val="10"/>
            <color theme="1"/>
            <rFont val="游ゴシック"/>
          </rPr>
          <t>①補助対象経費×補助率（1,000円未満切り捨て）
②補助区分毎の補助上限額
上記①、②の内、低い額が補助金額となります。</t>
        </r>
      </text>
    </comment>
  </commentList>
</comments>
</file>

<file path=xl/sharedStrings.xml><?xml version="1.0" encoding="utf-8"?>
<sst xmlns="http://schemas.openxmlformats.org/spreadsheetml/2006/main" xmlns:r="http://schemas.openxmlformats.org/officeDocument/2006/relationships" count="317" uniqueCount="317">
  <si>
    <t>氏　名</t>
    <rPh sb="0" eb="1">
      <t>シ</t>
    </rPh>
    <rPh sb="2" eb="3">
      <t>メイ</t>
    </rPh>
    <phoneticPr fontId="20"/>
  </si>
  <si>
    <t>設立年月日</t>
    <rPh sb="0" eb="2">
      <t>せつりつ</t>
    </rPh>
    <rPh sb="2" eb="5">
      <t>ねんがっぴ</t>
    </rPh>
    <phoneticPr fontId="2" type="Hiragana"/>
  </si>
  <si>
    <t>※【発注】金額を発注数量で除し、小数点第一号を四捨五入した額を【発注】単価とする。</t>
    <rPh sb="5" eb="7">
      <t>きんがく</t>
    </rPh>
    <rPh sb="8" eb="10">
      <t>はっちゅう</t>
    </rPh>
    <rPh sb="10" eb="12">
      <t>すうりょう</t>
    </rPh>
    <rPh sb="13" eb="14">
      <t>じょ</t>
    </rPh>
    <rPh sb="16" eb="19">
      <t>しょうすうてん</t>
    </rPh>
    <rPh sb="19" eb="20">
      <t>だい</t>
    </rPh>
    <rPh sb="20" eb="21">
      <t>1</t>
    </rPh>
    <rPh sb="21" eb="22">
      <t>ごう</t>
    </rPh>
    <rPh sb="23" eb="27">
      <t>ししゃごにゅう</t>
    </rPh>
    <rPh sb="29" eb="30">
      <t>がく</t>
    </rPh>
    <rPh sb="32" eb="34">
      <t>はっちゅう</t>
    </rPh>
    <rPh sb="35" eb="37">
      <t>たんか</t>
    </rPh>
    <phoneticPr fontId="2" type="Hiragana"/>
  </si>
  <si>
    <t>別海町</t>
  </si>
  <si>
    <t>支払い</t>
    <rPh sb="0" eb="2">
      <t>シハライ</t>
    </rPh>
    <phoneticPr fontId="20"/>
  </si>
  <si>
    <t>住所</t>
    <rPh sb="0" eb="2">
      <t>じゅうしょ</t>
    </rPh>
    <phoneticPr fontId="2" type="Hiragana"/>
  </si>
  <si>
    <t>交付申請書_提出日</t>
  </si>
  <si>
    <t>事業計画_補助割合</t>
  </si>
  <si>
    <t>２　事業計画</t>
    <rPh sb="4" eb="6">
      <t>けいかく</t>
    </rPh>
    <phoneticPr fontId="2" type="Hiragana"/>
  </si>
  <si>
    <t>完了年月日</t>
    <rPh sb="2" eb="5">
      <t>ねんがっぴ</t>
    </rPh>
    <phoneticPr fontId="2" type="Hiragana"/>
  </si>
  <si>
    <t>団体_郵便番号</t>
  </si>
  <si>
    <t>補助上限額_表示</t>
  </si>
  <si>
    <t>（事業費は別添第５号様式に記載）</t>
  </si>
  <si>
    <t>設立趣旨</t>
    <rPh sb="0" eb="2">
      <t>せつりつ</t>
    </rPh>
    <rPh sb="2" eb="4">
      <t>しゅし</t>
    </rPh>
    <phoneticPr fontId="2" type="Hiragana"/>
  </si>
  <si>
    <t>＠事業目的＠</t>
    <rPh sb="1" eb="3">
      <t>じぎょう</t>
    </rPh>
    <rPh sb="3" eb="5">
      <t>もくてき</t>
    </rPh>
    <phoneticPr fontId="2" type="Hiragana"/>
  </si>
  <si>
    <t>電話番号</t>
    <rPh sb="0" eb="2">
      <t>でんわ</t>
    </rPh>
    <rPh sb="2" eb="4">
      <t>ばんごう</t>
    </rPh>
    <phoneticPr fontId="2" type="Hiragana"/>
  </si>
  <si>
    <t>①補助金交付申請書の提出</t>
    <rPh sb="1" eb="4">
      <t>ほじょきん</t>
    </rPh>
    <rPh sb="4" eb="6">
      <t>こうふ</t>
    </rPh>
    <rPh sb="6" eb="9">
      <t>しんせいしょ</t>
    </rPh>
    <rPh sb="10" eb="12">
      <t>ていしゅつ</t>
    </rPh>
    <phoneticPr fontId="2" type="Hiragana"/>
  </si>
  <si>
    <t>氏名</t>
    <rPh sb="0" eb="2">
      <t>しめい</t>
    </rPh>
    <phoneticPr fontId="2" type="Hiragana"/>
  </si>
  <si>
    <t>１　実施団体について</t>
  </si>
  <si>
    <t>着手年月日</t>
    <rPh sb="2" eb="5">
      <t>ねんがっぴ</t>
    </rPh>
    <phoneticPr fontId="2" type="Hiragana"/>
  </si>
  <si>
    <t>団体名称</t>
  </si>
  <si>
    <t>事業名称</t>
    <rPh sb="0" eb="2">
      <t>じぎょう</t>
    </rPh>
    <rPh sb="2" eb="4">
      <t>めいしょう</t>
    </rPh>
    <phoneticPr fontId="2" type="Hiragana"/>
  </si>
  <si>
    <t>有　／　無（　　月　　日作成予定）</t>
  </si>
  <si>
    <t>※【発注】金額の合計</t>
    <rPh sb="2" eb="4">
      <t>はっちゅう</t>
    </rPh>
    <rPh sb="5" eb="7">
      <t>きんがく</t>
    </rPh>
    <rPh sb="8" eb="10">
      <t>ごうけい</t>
    </rPh>
    <phoneticPr fontId="2" type="Hiragana"/>
  </si>
  <si>
    <t>事業計画_補助区分表示</t>
  </si>
  <si>
    <t>団体_団体名義金融口座</t>
  </si>
  <si>
    <t>その他（組織図、団体の活動周知資料、収支予算書・決算書等、団体の活動内容が分かるもの）</t>
    <rPh sb="2" eb="3">
      <t>た</t>
    </rPh>
    <rPh sb="8" eb="10">
      <t>だんたい</t>
    </rPh>
    <rPh sb="11" eb="13">
      <t>かつどう</t>
    </rPh>
    <rPh sb="13" eb="15">
      <t>しゅうち</t>
    </rPh>
    <rPh sb="15" eb="17">
      <t>しりょう</t>
    </rPh>
    <rPh sb="18" eb="20">
      <t>しゅうし</t>
    </rPh>
    <rPh sb="20" eb="23">
      <t>よさんしょ</t>
    </rPh>
    <rPh sb="24" eb="27">
      <t>けっさんしょ</t>
    </rPh>
    <rPh sb="27" eb="28">
      <t>とう</t>
    </rPh>
    <rPh sb="29" eb="31">
      <t>だんたい</t>
    </rPh>
    <rPh sb="32" eb="34">
      <t>かつどう</t>
    </rPh>
    <rPh sb="34" eb="36">
      <t>ないよう</t>
    </rPh>
    <rPh sb="37" eb="38">
      <t>わ</t>
    </rPh>
    <phoneticPr fontId="2" type="Hiragana"/>
  </si>
  <si>
    <t>構成員人数</t>
    <rPh sb="0" eb="3">
      <t>こうせいいん</t>
    </rPh>
    <rPh sb="3" eb="5">
      <t>にんずう</t>
    </rPh>
    <phoneticPr fontId="2" type="Hiragana"/>
  </si>
  <si>
    <t>べつかい協働のまちづくり補助金　収支決算書</t>
    <rPh sb="4" eb="6">
      <t>きょうどう</t>
    </rPh>
    <rPh sb="12" eb="15">
      <t>ほじょきん</t>
    </rPh>
    <rPh sb="16" eb="18">
      <t>しゅうし</t>
    </rPh>
    <rPh sb="18" eb="20">
      <t>けっさん</t>
    </rPh>
    <rPh sb="20" eb="21">
      <t>しょ</t>
    </rPh>
    <phoneticPr fontId="2" type="Hiragana"/>
  </si>
  <si>
    <t>事業計画_対象者と人数</t>
  </si>
  <si>
    <t>事業実績_提出日</t>
  </si>
  <si>
    <t>件名</t>
    <rPh sb="0" eb="2">
      <t>ケンメイ</t>
    </rPh>
    <phoneticPr fontId="20"/>
  </si>
  <si>
    <t>第1号様式（第6条関係）</t>
  </si>
  <si>
    <t>※事業の作業が全て終わる日</t>
    <rPh sb="1" eb="3">
      <t>じぎょう</t>
    </rPh>
    <phoneticPr fontId="2" type="Hiragana"/>
  </si>
  <si>
    <t>令和　　年　　月　　日</t>
    <rPh sb="0" eb="2">
      <t>れいわ</t>
    </rPh>
    <rPh sb="4" eb="5">
      <t>ねん</t>
    </rPh>
    <rPh sb="7" eb="8">
      <t>がつ</t>
    </rPh>
    <rPh sb="10" eb="11">
      <t>にち</t>
    </rPh>
    <phoneticPr fontId="2" type="Hiragana"/>
  </si>
  <si>
    <t>別海町長　曽根　興三　様</t>
    <rPh sb="0" eb="10">
      <t>べつかいちょうちょう</t>
    </rPh>
    <rPh sb="11" eb="12">
      <t>さま</t>
    </rPh>
    <phoneticPr fontId="2" type="Hiragana"/>
  </si>
  <si>
    <t>＠代表者氏名＠</t>
    <rPh sb="1" eb="4">
      <t>だいひょうしゃ</t>
    </rPh>
    <rPh sb="4" eb="6">
      <t>しめい</t>
    </rPh>
    <phoneticPr fontId="2" type="Hiragana"/>
  </si>
  <si>
    <t>完了予定日</t>
  </si>
  <si>
    <t>完了届_提出日</t>
  </si>
  <si>
    <t>収支決算_補助対象経費_小計</t>
  </si>
  <si>
    <t>令和</t>
    <rPh sb="0" eb="2">
      <t>レイワ</t>
    </rPh>
    <phoneticPr fontId="20"/>
  </si>
  <si>
    <t>事業による効果</t>
    <rPh sb="0" eb="2">
      <t>じぎょう</t>
    </rPh>
    <rPh sb="5" eb="7">
      <t>こうか</t>
    </rPh>
    <phoneticPr fontId="2" type="Hiragana"/>
  </si>
  <si>
    <t>令和　　年　　月　　日</t>
  </si>
  <si>
    <t>①「事業完了届」の提出</t>
    <rPh sb="2" eb="4">
      <t>じぎょう</t>
    </rPh>
    <rPh sb="4" eb="6">
      <t>かんりょう</t>
    </rPh>
    <rPh sb="6" eb="7">
      <t>とどけ</t>
    </rPh>
    <rPh sb="9" eb="11">
      <t>ていしゅつ</t>
    </rPh>
    <phoneticPr fontId="2" type="Hiragana"/>
  </si>
  <si>
    <t>銀行名</t>
    <rPh sb="0" eb="3">
      <t>ギンコウメイ</t>
    </rPh>
    <phoneticPr fontId="20"/>
  </si>
  <si>
    <t>④実績報告書等の受理</t>
  </si>
  <si>
    <t>(７)</t>
  </si>
  <si>
    <t>「収入の部」には、べつかい協働のまちづくり補助金（公募型）を記載し、金額は、べつかい協働のまちづくり補助金（公募型）交付事務取扱要領第４条の規定により算定すること。</t>
  </si>
  <si>
    <t>着手予定日</t>
  </si>
  <si>
    <t>事業目的</t>
    <rPh sb="0" eb="2">
      <t>じぎょう</t>
    </rPh>
    <rPh sb="2" eb="4">
      <t>もくてき</t>
    </rPh>
    <phoneticPr fontId="2" type="Hiragana"/>
  </si>
  <si>
    <t>請求書</t>
    <rPh sb="0" eb="3">
      <t>セイキュウショ</t>
    </rPh>
    <phoneticPr fontId="20"/>
  </si>
  <si>
    <t>希望する補助区分</t>
  </si>
  <si>
    <t>補助割合</t>
  </si>
  <si>
    <t>その他連絡事項</t>
    <rPh sb="2" eb="3">
      <t>ほか</t>
    </rPh>
    <rPh sb="3" eb="5">
      <t>れんらく</t>
    </rPh>
    <rPh sb="5" eb="7">
      <t>じこう</t>
    </rPh>
    <phoneticPr fontId="2" type="Hiragana"/>
  </si>
  <si>
    <t>(９)</t>
  </si>
  <si>
    <t>事業計画_事業目的</t>
  </si>
  <si>
    <t>団体</t>
    <rPh sb="0" eb="2">
      <t>だんたい</t>
    </rPh>
    <phoneticPr fontId="2" type="Hiragana"/>
  </si>
  <si>
    <t>事業計画_補助区分</t>
  </si>
  <si>
    <t>Ｅメールアドレス</t>
  </si>
  <si>
    <t>べつかい協働のまちづくり補助金（公募型）　交付申請書</t>
    <rPh sb="4" eb="6">
      <t>きょうどう</t>
    </rPh>
    <rPh sb="12" eb="15">
      <t>ほじょきん</t>
    </rPh>
    <rPh sb="16" eb="19">
      <t>こうぼがた</t>
    </rPh>
    <rPh sb="21" eb="23">
      <t>こうふ</t>
    </rPh>
    <rPh sb="23" eb="26">
      <t>しんせいしょ</t>
    </rPh>
    <phoneticPr fontId="2" type="Hiragana"/>
  </si>
  <si>
    <t>　べつかい協働のまちづくり補助金（公募型）の交付を受けたいので、べつかい協働のまちづくり補助金（公募型）交付事務取扱要領第6条の規定により次のとおり申請します。</t>
    <rPh sb="1" eb="21">
      <t>まちづくりほじょきん</t>
    </rPh>
    <rPh sb="60" eb="61">
      <t>だい</t>
    </rPh>
    <rPh sb="62" eb="63">
      <t>じょう</t>
    </rPh>
    <rPh sb="64" eb="66">
      <t>きてい</t>
    </rPh>
    <rPh sb="69" eb="70">
      <t>つぎ</t>
    </rPh>
    <rPh sb="74" eb="76">
      <t>しんせい</t>
    </rPh>
    <phoneticPr fontId="2" type="Hiragana"/>
  </si>
  <si>
    <t>余剰金の全額を、次回事業へ繰り越しません。　※補助対象経費から余剰金を控除します。</t>
  </si>
  <si>
    <t>代表者氏名</t>
    <rPh sb="3" eb="5">
      <t>しめい</t>
    </rPh>
    <phoneticPr fontId="2" type="Hiragana"/>
  </si>
  <si>
    <t>３　連絡責任者（事務担当者）について</t>
    <rPh sb="2" eb="4">
      <t>れんらく</t>
    </rPh>
    <rPh sb="4" eb="7">
      <t>せきにんしゃ</t>
    </rPh>
    <phoneticPr fontId="2" type="Hiragana"/>
  </si>
  <si>
    <t>活動実績</t>
    <rPh sb="0" eb="2">
      <t>かつどう</t>
    </rPh>
    <rPh sb="2" eb="4">
      <t>じっせき</t>
    </rPh>
    <phoneticPr fontId="2" type="Hiragana"/>
  </si>
  <si>
    <t>３　収支差引額（単位：円）</t>
    <rPh sb="2" eb="4">
      <t>しゅうし</t>
    </rPh>
    <rPh sb="4" eb="6">
      <t>さしひき</t>
    </rPh>
    <rPh sb="6" eb="7">
      <t>がく</t>
    </rPh>
    <rPh sb="8" eb="10">
      <t>たんい</t>
    </rPh>
    <rPh sb="11" eb="12">
      <t>えん</t>
    </rPh>
    <phoneticPr fontId="2" type="Hiragana"/>
  </si>
  <si>
    <t>（添付書類）</t>
  </si>
  <si>
    <t>団体規約</t>
    <rPh sb="0" eb="2">
      <t>だんたい</t>
    </rPh>
    <rPh sb="2" eb="4">
      <t>きやく</t>
    </rPh>
    <phoneticPr fontId="2" type="Hiragana"/>
  </si>
  <si>
    <t>有（URL 　　　　　　　）／無し／　　月　　日作成予定</t>
    <rPh sb="0" eb="1">
      <t>あ</t>
    </rPh>
    <rPh sb="15" eb="16">
      <t>な</t>
    </rPh>
    <phoneticPr fontId="2" type="Hiragana"/>
  </si>
  <si>
    <t>〒　　　　　</t>
  </si>
  <si>
    <t>収支予算_補助金交付額</t>
  </si>
  <si>
    <t>対象者と人数</t>
    <rPh sb="2" eb="3">
      <t>しゃ</t>
    </rPh>
    <phoneticPr fontId="2" type="Hiragana"/>
  </si>
  <si>
    <t>ホームページ等</t>
    <rPh sb="6" eb="7">
      <t>とう</t>
    </rPh>
    <phoneticPr fontId="2" type="Hiragana"/>
  </si>
  <si>
    <t>補助金交付希望額</t>
    <rPh sb="0" eb="3">
      <t>ほじょきん</t>
    </rPh>
    <rPh sb="3" eb="5">
      <t>こうふ</t>
    </rPh>
    <rPh sb="5" eb="7">
      <t>きぼう</t>
    </rPh>
    <rPh sb="7" eb="8">
      <t>がく</t>
    </rPh>
    <phoneticPr fontId="2" type="Hiragana"/>
  </si>
  <si>
    <t>補助区分</t>
  </si>
  <si>
    <t>(10)</t>
  </si>
  <si>
    <t>申請回数</t>
    <rPh sb="0" eb="2">
      <t>しんせい</t>
    </rPh>
    <rPh sb="2" eb="4">
      <t>かいすう</t>
    </rPh>
    <phoneticPr fontId="2" type="Hiragana"/>
  </si>
  <si>
    <t>事業内容</t>
    <rPh sb="0" eb="2">
      <t>じぎょう</t>
    </rPh>
    <phoneticPr fontId="2" type="Hiragana"/>
  </si>
  <si>
    <t>構成員名簿又は役員名簿</t>
    <rPh sb="0" eb="3">
      <t>こうせいいん</t>
    </rPh>
    <rPh sb="3" eb="5">
      <t>めいぼ</t>
    </rPh>
    <rPh sb="5" eb="6">
      <t>また</t>
    </rPh>
    <rPh sb="7" eb="9">
      <t>やくいん</t>
    </rPh>
    <rPh sb="9" eb="11">
      <t>めいぼ</t>
    </rPh>
    <phoneticPr fontId="2" type="Hiragana"/>
  </si>
  <si>
    <t>＠団体住所＠</t>
    <rPh sb="1" eb="3">
      <t>だんたい</t>
    </rPh>
    <rPh sb="3" eb="5">
      <t>じゅうしょ</t>
    </rPh>
    <phoneticPr fontId="2" type="Hiragana"/>
  </si>
  <si>
    <t>＠事業名称＠</t>
    <rPh sb="1" eb="3">
      <t>じぎょう</t>
    </rPh>
    <rPh sb="3" eb="5">
      <t>めいしょう</t>
    </rPh>
    <phoneticPr fontId="2" type="Hiragana"/>
  </si>
  <si>
    <t>(１)</t>
  </si>
  <si>
    <t>(２)</t>
  </si>
  <si>
    <t>(３)</t>
  </si>
  <si>
    <t>事業実績_事業内容</t>
  </si>
  <si>
    <t>(４)</t>
  </si>
  <si>
    <t>(５)</t>
  </si>
  <si>
    <t>(６)</t>
  </si>
  <si>
    <t>事業完了</t>
    <rPh sb="0" eb="2">
      <t>じぎょう</t>
    </rPh>
    <rPh sb="2" eb="4">
      <t>かんりょう</t>
    </rPh>
    <phoneticPr fontId="2" type="Hiragana"/>
  </si>
  <si>
    <t>(８)</t>
  </si>
  <si>
    <t>べつかい協働のまちづくり補助金（公募型）　事業実績報告書</t>
    <rPh sb="4" eb="6">
      <t>きょうどう</t>
    </rPh>
    <rPh sb="12" eb="15">
      <t>ほじょきん</t>
    </rPh>
    <rPh sb="16" eb="19">
      <t>こうぼがた</t>
    </rPh>
    <rPh sb="21" eb="23">
      <t>じぎょう</t>
    </rPh>
    <rPh sb="23" eb="25">
      <t>じっせき</t>
    </rPh>
    <rPh sb="25" eb="28">
      <t>ほうこくしょ</t>
    </rPh>
    <phoneticPr fontId="2" type="Hiragana"/>
  </si>
  <si>
    <t>支出総額（合計）</t>
  </si>
  <si>
    <t>(1)「補助金交付申請書(第1号様式)」</t>
  </si>
  <si>
    <t>第４号様式（第10条関係）</t>
  </si>
  <si>
    <t>金額</t>
    <rPh sb="0" eb="2">
      <t>きんがく</t>
    </rPh>
    <phoneticPr fontId="2" type="Hiragana"/>
  </si>
  <si>
    <t>　べつかい協働のまちづくり補助金（公募型）交付事務取扱要領第10条の規定により、下記のとおり報告します。</t>
  </si>
  <si>
    <t>補助金交付指令額</t>
    <rPh sb="0" eb="3">
      <t>ほじょきん</t>
    </rPh>
    <rPh sb="3" eb="5">
      <t>こうふ</t>
    </rPh>
    <rPh sb="5" eb="7">
      <t>しれい</t>
    </rPh>
    <rPh sb="7" eb="8">
      <t>がく</t>
    </rPh>
    <phoneticPr fontId="2" type="Hiragana"/>
  </si>
  <si>
    <t>補助金精算額</t>
    <rPh sb="0" eb="3">
      <t>ほじょきん</t>
    </rPh>
    <rPh sb="3" eb="5">
      <t>せいさん</t>
    </rPh>
    <rPh sb="5" eb="6">
      <t>がく</t>
    </rPh>
    <phoneticPr fontId="2" type="Hiragana"/>
  </si>
  <si>
    <t>（事業費は別添第２号様式に記載）</t>
    <rPh sb="1" eb="4">
      <t>じぎょうひ</t>
    </rPh>
    <rPh sb="5" eb="7">
      <t>べってん</t>
    </rPh>
    <rPh sb="7" eb="8">
      <t>だい</t>
    </rPh>
    <rPh sb="9" eb="10">
      <t>ごう</t>
    </rPh>
    <rPh sb="10" eb="12">
      <t>ようしき</t>
    </rPh>
    <rPh sb="13" eb="15">
      <t>きさい</t>
    </rPh>
    <phoneticPr fontId="2" type="Hiragana"/>
  </si>
  <si>
    <t>収支決算書（第５号様式）</t>
    <rPh sb="0" eb="2">
      <t>しゅうし</t>
    </rPh>
    <rPh sb="2" eb="5">
      <t>けっさんしょ</t>
    </rPh>
    <rPh sb="6" eb="7">
      <t>だい</t>
    </rPh>
    <rPh sb="8" eb="9">
      <t>ごう</t>
    </rPh>
    <rPh sb="9" eb="11">
      <t>ようしき</t>
    </rPh>
    <phoneticPr fontId="2" type="Hiragana"/>
  </si>
  <si>
    <t>第２号様式（第６条関係）</t>
    <rPh sb="0" eb="1">
      <t>だい</t>
    </rPh>
    <rPh sb="2" eb="3">
      <t>ごう</t>
    </rPh>
    <rPh sb="3" eb="5">
      <t>ようしき</t>
    </rPh>
    <rPh sb="6" eb="7">
      <t>だい</t>
    </rPh>
    <rPh sb="8" eb="9">
      <t>じょう</t>
    </rPh>
    <rPh sb="9" eb="11">
      <t>かんけい</t>
    </rPh>
    <phoneticPr fontId="2" type="Hiragana"/>
  </si>
  <si>
    <t>べつかい協働のまちづくり補助金　収支予算書</t>
    <rPh sb="4" eb="6">
      <t>きょうどう</t>
    </rPh>
    <rPh sb="12" eb="15">
      <t>ほじょきん</t>
    </rPh>
    <rPh sb="16" eb="18">
      <t>しゅうし</t>
    </rPh>
    <rPh sb="18" eb="21">
      <t>よさんしょ</t>
    </rPh>
    <phoneticPr fontId="2" type="Hiragana"/>
  </si>
  <si>
    <t>第5号様式（第5条関係）</t>
    <rPh sb="0" eb="1">
      <t>だい</t>
    </rPh>
    <rPh sb="2" eb="3">
      <t>ごう</t>
    </rPh>
    <rPh sb="3" eb="5">
      <t>ようしき</t>
    </rPh>
    <rPh sb="6" eb="7">
      <t>だい</t>
    </rPh>
    <rPh sb="8" eb="9">
      <t>じょう</t>
    </rPh>
    <rPh sb="9" eb="11">
      <t>かんけい</t>
    </rPh>
    <phoneticPr fontId="2" type="Hiragana"/>
  </si>
  <si>
    <t>収入総額（合計）</t>
  </si>
  <si>
    <t>事業実施記録写真</t>
  </si>
  <si>
    <t>≪手続き全体の流れ≫</t>
    <rPh sb="1" eb="3">
      <t>てつづ</t>
    </rPh>
    <rPh sb="4" eb="6">
      <t>ぜんたい</t>
    </rPh>
    <rPh sb="7" eb="8">
      <t>なが</t>
    </rPh>
    <phoneticPr fontId="2" type="Hiragana"/>
  </si>
  <si>
    <t>団体_構成員人数</t>
  </si>
  <si>
    <t>小計</t>
  </si>
  <si>
    <t>内容</t>
    <rPh sb="0" eb="1">
      <t>うち</t>
    </rPh>
    <rPh sb="1" eb="2">
      <t>よう</t>
    </rPh>
    <phoneticPr fontId="2" type="Hiragana"/>
  </si>
  <si>
    <t>内容</t>
    <rPh sb="0" eb="2">
      <t>ないよう</t>
    </rPh>
    <phoneticPr fontId="2" type="Hiragana"/>
  </si>
  <si>
    <t>積算根拠（単価×数量）</t>
    <rPh sb="0" eb="2">
      <t>せきさん</t>
    </rPh>
    <rPh sb="2" eb="4">
      <t>こんきょ</t>
    </rPh>
    <rPh sb="5" eb="7">
      <t>たんか</t>
    </rPh>
    <rPh sb="8" eb="10">
      <t>すうりょう</t>
    </rPh>
    <phoneticPr fontId="2" type="Hiragana"/>
  </si>
  <si>
    <t>×</t>
  </si>
  <si>
    <t>金額計算式</t>
    <rPh sb="0" eb="2">
      <t>きんがく</t>
    </rPh>
    <rPh sb="2" eb="4">
      <t>けいさん</t>
    </rPh>
    <rPh sb="4" eb="5">
      <t>しき</t>
    </rPh>
    <phoneticPr fontId="2" type="Hiragana"/>
  </si>
  <si>
    <t>第５号様式（第10条関係）</t>
    <rPh sb="0" eb="1">
      <t>だい</t>
    </rPh>
    <rPh sb="2" eb="3">
      <t>ごう</t>
    </rPh>
    <rPh sb="3" eb="5">
      <t>ようしき</t>
    </rPh>
    <rPh sb="6" eb="7">
      <t>だい</t>
    </rPh>
    <rPh sb="9" eb="10">
      <t>じょう</t>
    </rPh>
    <rPh sb="10" eb="12">
      <t>かんけい</t>
    </rPh>
    <phoneticPr fontId="2" type="Hiragana"/>
  </si>
  <si>
    <t>収支決算_補助金精算額</t>
  </si>
  <si>
    <t>上記のとおり相違ありません。</t>
    <rPh sb="0" eb="2">
      <t>じょうき</t>
    </rPh>
    <rPh sb="6" eb="8">
      <t>そうい</t>
    </rPh>
    <phoneticPr fontId="2" type="Hiragana"/>
  </si>
  <si>
    <t>４　概算払の希望</t>
  </si>
  <si>
    <t>(2)「収支予算書(第2号様式)」</t>
  </si>
  <si>
    <t>代表者</t>
    <rPh sb="0" eb="3">
      <t>だいひょうしゃ</t>
    </rPh>
    <phoneticPr fontId="2" type="Hiragana"/>
  </si>
  <si>
    <t xml:space="preserve">令和　 　年度　　べつかい協働のまちづくり補助金【公募型】　　　　                                                        　               </t>
    <rPh sb="0" eb="2">
      <t>レイワ</t>
    </rPh>
    <rPh sb="5" eb="7">
      <t>ネンド</t>
    </rPh>
    <rPh sb="13" eb="15">
      <t>キョウドウ</t>
    </rPh>
    <rPh sb="21" eb="24">
      <t>ホジョキン</t>
    </rPh>
    <rPh sb="25" eb="28">
      <t>コウボガタ</t>
    </rPh>
    <phoneticPr fontId="20"/>
  </si>
  <si>
    <t>団体_HP</t>
  </si>
  <si>
    <t>収支決算_控除表示_補助対象経費（控除後）</t>
  </si>
  <si>
    <t>収支予算_補助対象経費*補助率（千円未満切り捨て）</t>
  </si>
  <si>
    <t>収支予算_補助対象外経費_小計</t>
  </si>
  <si>
    <t>着手届_提出日</t>
  </si>
  <si>
    <t>(1)「事業着手届（規則第5号様式）」</t>
  </si>
  <si>
    <t>収支予算_概算払</t>
  </si>
  <si>
    <t>別海町振興奨励補助事業着手届</t>
    <rPh sb="0" eb="3">
      <t>べつかいちょう</t>
    </rPh>
    <rPh sb="3" eb="5">
      <t>しんこう</t>
    </rPh>
    <rPh sb="5" eb="7">
      <t>しょうれい</t>
    </rPh>
    <rPh sb="7" eb="9">
      <t>ほじょ</t>
    </rPh>
    <rPh sb="9" eb="11">
      <t>じぎょう</t>
    </rPh>
    <rPh sb="11" eb="13">
      <t>ちゃくしゅ</t>
    </rPh>
    <rPh sb="13" eb="14">
      <t>とどけ</t>
    </rPh>
    <phoneticPr fontId="2" type="Hiragana"/>
  </si>
  <si>
    <t>着手届_着手日</t>
  </si>
  <si>
    <t>完了届_完了日</t>
  </si>
  <si>
    <t>」</t>
  </si>
  <si>
    <t>＠事業内容＠</t>
    <rPh sb="1" eb="3">
      <t>じぎょう</t>
    </rPh>
    <rPh sb="3" eb="5">
      <t>ないよう</t>
    </rPh>
    <phoneticPr fontId="2" type="Hiragana"/>
  </si>
  <si>
    <t>団体が対象経費の支払いをしたことが分かる書類（領収書等）の写し</t>
  </si>
  <si>
    <t>連絡責任者_その他連絡事項</t>
  </si>
  <si>
    <t>補助割合_表示</t>
  </si>
  <si>
    <t>令和　年　月　日</t>
  </si>
  <si>
    <t>団体名称</t>
    <rPh sb="2" eb="4">
      <t>めいしょう</t>
    </rPh>
    <phoneticPr fontId="2" type="Hiragana"/>
  </si>
  <si>
    <t>10/10</t>
  </si>
  <si>
    <t>8/10</t>
  </si>
  <si>
    <t>連絡責任者_電話番号</t>
  </si>
  <si>
    <t>50万円</t>
    <rPh sb="2" eb="4">
      <t>まんえん</t>
    </rPh>
    <phoneticPr fontId="2" type="Hiragana"/>
  </si>
  <si>
    <t>事業内容</t>
  </si>
  <si>
    <t>日</t>
    <rPh sb="0" eb="1">
      <t>ニチ</t>
    </rPh>
    <phoneticPr fontId="20"/>
  </si>
  <si>
    <t>100万円</t>
    <rPh sb="3" eb="5">
      <t>まんえん</t>
    </rPh>
    <phoneticPr fontId="2" type="Hiragana"/>
  </si>
  <si>
    <t>団体_設立年月日</t>
  </si>
  <si>
    <t>15万円</t>
    <rPh sb="2" eb="4">
      <t>まんえん</t>
    </rPh>
    <phoneticPr fontId="2" type="Hiragana"/>
  </si>
  <si>
    <t>200万円</t>
    <rPh sb="3" eb="5">
      <t>まんえん</t>
    </rPh>
    <phoneticPr fontId="2" type="Hiragana"/>
  </si>
  <si>
    <t>補助上限額</t>
  </si>
  <si>
    <t>別海町長　曽　根　興　三　様</t>
    <rPh sb="0" eb="1">
      <t>ベツ</t>
    </rPh>
    <rPh sb="1" eb="2">
      <t>カイ</t>
    </rPh>
    <rPh sb="2" eb="4">
      <t>チョウチョウ</t>
    </rPh>
    <rPh sb="5" eb="6">
      <t>ソ</t>
    </rPh>
    <rPh sb="7" eb="8">
      <t>ネ</t>
    </rPh>
    <rPh sb="9" eb="10">
      <t>キョウ</t>
    </rPh>
    <rPh sb="11" eb="12">
      <t>サン</t>
    </rPh>
    <rPh sb="13" eb="14">
      <t>サマ</t>
    </rPh>
    <phoneticPr fontId="20"/>
  </si>
  <si>
    <t>地域づくり型補助金</t>
    <rPh sb="5" eb="6">
      <t>がた</t>
    </rPh>
    <phoneticPr fontId="2" type="Hiragana"/>
  </si>
  <si>
    <t>地域リーダー協働型補助金</t>
    <rPh sb="0" eb="2">
      <t>チイキ</t>
    </rPh>
    <rPh sb="6" eb="8">
      <t>キョウドウ</t>
    </rPh>
    <rPh sb="8" eb="9">
      <t>カタ</t>
    </rPh>
    <rPh sb="9" eb="12">
      <t>ホジョキン</t>
    </rPh>
    <phoneticPr fontId="20"/>
  </si>
  <si>
    <t>補助対象経費</t>
  </si>
  <si>
    <t>スタート応援型補助金</t>
    <rPh sb="4" eb="6">
      <t>オウエン</t>
    </rPh>
    <rPh sb="6" eb="7">
      <t>ガタ</t>
    </rPh>
    <rPh sb="7" eb="10">
      <t>ホジョキン</t>
    </rPh>
    <phoneticPr fontId="20"/>
  </si>
  <si>
    <t>補助区分_表示</t>
  </si>
  <si>
    <t>団体名義金融口座</t>
    <rPh sb="4" eb="6">
      <t>きんゆう</t>
    </rPh>
    <phoneticPr fontId="2" type="Hiragana"/>
  </si>
  <si>
    <t>銀行・漁協</t>
    <rPh sb="0" eb="2">
      <t>ギンコウ</t>
    </rPh>
    <rPh sb="3" eb="5">
      <t>ギョキョウ</t>
    </rPh>
    <phoneticPr fontId="20"/>
  </si>
  <si>
    <t>別海町長　曽根　興三　様</t>
    <rPh sb="0" eb="4">
      <t>べっかいちょうちょう</t>
    </rPh>
    <rPh sb="5" eb="6">
      <t>そ</t>
    </rPh>
    <rPh sb="6" eb="7">
      <t>ね</t>
    </rPh>
    <rPh sb="8" eb="9">
      <t>きょう</t>
    </rPh>
    <rPh sb="9" eb="10">
      <t>さん</t>
    </rPh>
    <rPh sb="11" eb="12">
      <t>さま</t>
    </rPh>
    <phoneticPr fontId="2" type="Hiragana"/>
  </si>
  <si>
    <t>代表者氏名</t>
    <rPh sb="0" eb="3">
      <t>だいひょうしゃ</t>
    </rPh>
    <rPh sb="3" eb="5">
      <t>しめい</t>
    </rPh>
    <phoneticPr fontId="2" type="Hiragana"/>
  </si>
  <si>
    <t>付別海町指令第</t>
  </si>
  <si>
    <t>着手したのでお届けします。</t>
  </si>
  <si>
    <t>なお、本事業は、</t>
  </si>
  <si>
    <t>開始時間</t>
    <rPh sb="0" eb="2">
      <t>かいし</t>
    </rPh>
    <rPh sb="2" eb="4">
      <t>じかん</t>
    </rPh>
    <phoneticPr fontId="2" type="Hiragana"/>
  </si>
  <si>
    <t>完成の予定です。</t>
  </si>
  <si>
    <t>号をもって補助金交付の指令を受けたべつかい</t>
  </si>
  <si>
    <t>第7号様式（第7条関係）</t>
    <rPh sb="0" eb="1">
      <t>だい</t>
    </rPh>
    <rPh sb="2" eb="3">
      <t>ごう</t>
    </rPh>
    <rPh sb="3" eb="5">
      <t>ようしき</t>
    </rPh>
    <rPh sb="6" eb="7">
      <t>だい</t>
    </rPh>
    <rPh sb="8" eb="9">
      <t>じょう</t>
    </rPh>
    <rPh sb="9" eb="11">
      <t>かんけい</t>
    </rPh>
    <phoneticPr fontId="2" type="Hiragana"/>
  </si>
  <si>
    <t>事業公募開始</t>
    <rPh sb="0" eb="2">
      <t>じぎょう</t>
    </rPh>
    <rPh sb="2" eb="4">
      <t>こうぼ</t>
    </rPh>
    <rPh sb="4" eb="6">
      <t>かいし</t>
    </rPh>
    <phoneticPr fontId="2" type="Hiragana"/>
  </si>
  <si>
    <t>別海町振興奨励補助事業完了届</t>
    <rPh sb="0" eb="3">
      <t>べつかいちょう</t>
    </rPh>
    <rPh sb="3" eb="5">
      <t>しんこう</t>
    </rPh>
    <rPh sb="5" eb="7">
      <t>しょうれい</t>
    </rPh>
    <rPh sb="7" eb="9">
      <t>ほじょ</t>
    </rPh>
    <rPh sb="9" eb="11">
      <t>じぎょう</t>
    </rPh>
    <rPh sb="11" eb="13">
      <t>かんりょう</t>
    </rPh>
    <rPh sb="13" eb="14">
      <t>とどけ</t>
    </rPh>
    <phoneticPr fontId="2" type="Hiragana"/>
  </si>
  <si>
    <t>１　事業名　べつかい協働のまちづくり補助金【公募型】</t>
    <rPh sb="2" eb="4">
      <t>じぎょう</t>
    </rPh>
    <rPh sb="4" eb="5">
      <t>めい</t>
    </rPh>
    <rPh sb="10" eb="12">
      <t>きょうどう</t>
    </rPh>
    <rPh sb="18" eb="21">
      <t>ほじょきん</t>
    </rPh>
    <rPh sb="22" eb="25">
      <t>こうぼがた</t>
    </rPh>
    <phoneticPr fontId="2" type="Hiragana"/>
  </si>
  <si>
    <t>協働のまちづくり補助金【公募型】「</t>
  </si>
  <si>
    <t>「</t>
  </si>
  <si>
    <t>号の上記事業を</t>
    <rPh sb="0" eb="1">
      <t>ごう</t>
    </rPh>
    <rPh sb="2" eb="4">
      <t>じょうき</t>
    </rPh>
    <rPh sb="4" eb="6">
      <t>じぎょう</t>
    </rPh>
    <phoneticPr fontId="2" type="Hiragana"/>
  </si>
  <si>
    <t>③「実績報告書」の提出</t>
    <rPh sb="6" eb="7">
      <t>しょ</t>
    </rPh>
    <rPh sb="9" eb="11">
      <t>ていしゅつ</t>
    </rPh>
    <phoneticPr fontId="2" type="Hiragana"/>
  </si>
  <si>
    <t>１　収入の部（単位：円）</t>
    <rPh sb="2" eb="4">
      <t>しゅうにゅう</t>
    </rPh>
    <rPh sb="5" eb="6">
      <t>ぶ</t>
    </rPh>
    <rPh sb="7" eb="9">
      <t>たんい</t>
    </rPh>
    <rPh sb="10" eb="11">
      <t>えん</t>
    </rPh>
    <phoneticPr fontId="2" type="Hiragana"/>
  </si>
  <si>
    <t>２　支出の部（単位：円）</t>
    <rPh sb="2" eb="4">
      <t>ししゅつ</t>
    </rPh>
    <rPh sb="5" eb="6">
      <t>ぶ</t>
    </rPh>
    <rPh sb="7" eb="9">
      <t>たんい</t>
    </rPh>
    <rPh sb="10" eb="11">
      <t>えん</t>
    </rPh>
    <phoneticPr fontId="2" type="Hiragana"/>
  </si>
  <si>
    <t>②「事業着手届」の受理</t>
    <rPh sb="2" eb="4">
      <t>じぎょう</t>
    </rPh>
    <rPh sb="4" eb="6">
      <t>ちゃくしゅ</t>
    </rPh>
    <rPh sb="6" eb="7">
      <t>とどけ</t>
    </rPh>
    <rPh sb="9" eb="11">
      <t>じゅり</t>
    </rPh>
    <phoneticPr fontId="2" type="Hiragana"/>
  </si>
  <si>
    <t>有り</t>
    <rPh sb="0" eb="1">
      <t>あ</t>
    </rPh>
    <phoneticPr fontId="2" type="Hiragana"/>
  </si>
  <si>
    <t>※</t>
  </si>
  <si>
    <t>－</t>
  </si>
  <si>
    <t>「収入総額」と「支出総額」は同じ金額になること。</t>
  </si>
  <si>
    <t>＠事業実績内容＠</t>
    <rPh sb="1" eb="3">
      <t>じぎょう</t>
    </rPh>
    <rPh sb="3" eb="5">
      <t>じっせき</t>
    </rPh>
    <rPh sb="5" eb="7">
      <t>ないよう</t>
    </rPh>
    <phoneticPr fontId="2" type="Hiragana"/>
  </si>
  <si>
    <t>事業で作成した成果品（チラシやポスター等）</t>
  </si>
  <si>
    <t>その他、事業実績が分かるもの</t>
  </si>
  <si>
    <t>４　添付書類</t>
    <rPh sb="2" eb="4">
      <t>てんぷ</t>
    </rPh>
    <rPh sb="4" eb="6">
      <t>しょるい</t>
    </rPh>
    <phoneticPr fontId="2" type="Hiragana"/>
  </si>
  <si>
    <t>」は、</t>
  </si>
  <si>
    <t>※行が足りない場合は「挿入」で行を追加する。</t>
    <rPh sb="1" eb="2">
      <t>ぎょう</t>
    </rPh>
    <rPh sb="3" eb="4">
      <t>た</t>
    </rPh>
    <rPh sb="7" eb="9">
      <t>ばあい</t>
    </rPh>
    <rPh sb="11" eb="13">
      <t>そうにゅう</t>
    </rPh>
    <rPh sb="15" eb="16">
      <t>ぎょう</t>
    </rPh>
    <rPh sb="17" eb="19">
      <t>ついか</t>
    </rPh>
    <phoneticPr fontId="2" type="Hiragana"/>
  </si>
  <si>
    <t>積算根拠となる見積書やカタログ等の写し</t>
  </si>
  <si>
    <t>余剰金の全額を、次回事業へ繰り越します。</t>
  </si>
  <si>
    <t>収支決算_支出の部_支出総額</t>
  </si>
  <si>
    <t>事業計画_補助割合表示</t>
  </si>
  <si>
    <t>連絡責任者_Eメールアドレス</t>
  </si>
  <si>
    <t>事業計画_申請回数</t>
  </si>
  <si>
    <t>収支決算_収入の部_収入総額</t>
  </si>
  <si>
    <t>収支決算_補助対象外経費_小計</t>
  </si>
  <si>
    <t>団体_住所</t>
  </si>
  <si>
    <t>団体_名称</t>
  </si>
  <si>
    <t>※イベント毎に【イベント名】～【実績】を記入する。適宜コピーして記入欄を増やす。</t>
    <rPh sb="5" eb="6">
      <t>ごと</t>
    </rPh>
    <rPh sb="12" eb="13">
      <t>めい</t>
    </rPh>
    <rPh sb="16" eb="18">
      <t>じっせき</t>
    </rPh>
    <rPh sb="20" eb="22">
      <t>きにゅう</t>
    </rPh>
    <rPh sb="25" eb="27">
      <t>てきぎ</t>
    </rPh>
    <rPh sb="32" eb="34">
      <t>きにゅう</t>
    </rPh>
    <rPh sb="34" eb="35">
      <t>らん</t>
    </rPh>
    <rPh sb="36" eb="37">
      <t>ふ</t>
    </rPh>
    <phoneticPr fontId="2" type="Hiragana"/>
  </si>
  <si>
    <t>団体_代表者氏名</t>
  </si>
  <si>
    <t>収支決算_余剰金繰越有無</t>
  </si>
  <si>
    <t>※【実績】金額の合計</t>
    <rPh sb="2" eb="4">
      <t>じっせき</t>
    </rPh>
    <rPh sb="5" eb="7">
      <t>きんがく</t>
    </rPh>
    <rPh sb="8" eb="10">
      <t>ごうけい</t>
    </rPh>
    <phoneticPr fontId="2" type="Hiragana"/>
  </si>
  <si>
    <t>団体_構成員人数_内町民</t>
  </si>
  <si>
    <t>→</t>
  </si>
  <si>
    <t>団体_設立趣旨</t>
  </si>
  <si>
    <t>事業着手</t>
    <rPh sb="0" eb="2">
      <t>じぎょう</t>
    </rPh>
    <rPh sb="2" eb="4">
      <t>ちゃくしゅ</t>
    </rPh>
    <phoneticPr fontId="2" type="Hiragana"/>
  </si>
  <si>
    <t>団体_活動実績</t>
  </si>
  <si>
    <r>
      <t>事業実施</t>
    </r>
    <r>
      <rPr>
        <sz val="10"/>
        <color rgb="FF000000"/>
        <rFont val="ＭＳ 明朝"/>
      </rPr>
      <t>により期待できる効果</t>
    </r>
    <rPh sb="0" eb="2">
      <t>じぎょう</t>
    </rPh>
    <rPh sb="2" eb="4">
      <t>じっし</t>
    </rPh>
    <phoneticPr fontId="2" type="Hiragana"/>
  </si>
  <si>
    <t>集合時間</t>
    <rPh sb="0" eb="2">
      <t>しゅうごう</t>
    </rPh>
    <rPh sb="2" eb="4">
      <t>じかん</t>
    </rPh>
    <phoneticPr fontId="2" type="Hiragana"/>
  </si>
  <si>
    <t>事業計画_事業名称</t>
  </si>
  <si>
    <t>事業計画_内容</t>
  </si>
  <si>
    <t>事業計画_事業効果</t>
  </si>
  <si>
    <t>事業計画_着手予定日</t>
  </si>
  <si>
    <t>(1)「事業完了届(規則第7号様式)」</t>
  </si>
  <si>
    <t>事業計画_完了予定日</t>
  </si>
  <si>
    <t>科目</t>
  </si>
  <si>
    <t>連絡責任者_氏名</t>
  </si>
  <si>
    <t>連絡責任者_郵便番号</t>
  </si>
  <si>
    <t>連絡責任者_住所</t>
  </si>
  <si>
    <t>収支予算_収入の部_収入総額</t>
  </si>
  <si>
    <t>収支予算_補助対象経費_小計</t>
  </si>
  <si>
    <t>収支予算_支出の部_支出総額</t>
  </si>
  <si>
    <t>着手届_指令日</t>
  </si>
  <si>
    <t>着手届_指令番号</t>
  </si>
  <si>
    <t>事業実績_事業効果</t>
  </si>
  <si>
    <t>食糧費対象者名簿　※食糧費を対象経費とする場合に添付</t>
    <rPh sb="24" eb="26">
      <t>てんぷ</t>
    </rPh>
    <phoneticPr fontId="2" type="Hiragana"/>
  </si>
  <si>
    <t>収支決算_収支差引額（余剰金）</t>
  </si>
  <si>
    <t>申請回数</t>
  </si>
  <si>
    <t>収支決算_補助対象経費（控除後）</t>
  </si>
  <si>
    <t>※事業計画に変更が生じた場合、変更申請の提</t>
  </si>
  <si>
    <t>べつかい協働のまちづくり補助金</t>
  </si>
  <si>
    <t>補助対象外経費</t>
  </si>
  <si>
    <t>無し</t>
  </si>
  <si>
    <t>３　添付書類</t>
    <rPh sb="2" eb="4">
      <t>てんぷ</t>
    </rPh>
    <rPh sb="4" eb="6">
      <t>しょるい</t>
    </rPh>
    <phoneticPr fontId="2" type="Hiragana"/>
  </si>
  <si>
    <t>＠団体名＠</t>
    <rPh sb="1" eb="3">
      <t>だんたい</t>
    </rPh>
    <rPh sb="3" eb="4">
      <t>めい</t>
    </rPh>
    <phoneticPr fontId="2" type="Hiragana"/>
  </si>
  <si>
    <t>事業計画_補助上限額</t>
  </si>
  <si>
    <t>〒000-0000</t>
  </si>
  <si>
    <t>収支決算_控除表示_補助対象経費</t>
  </si>
  <si>
    <t>収支決算_控除表示_余剰金</t>
  </si>
  <si>
    <t>上記の金額を請求致します。</t>
    <rPh sb="0" eb="2">
      <t>ジョウキ</t>
    </rPh>
    <rPh sb="3" eb="5">
      <t>キンガク</t>
    </rPh>
    <rPh sb="6" eb="8">
      <t>セイキュウ</t>
    </rPh>
    <rPh sb="8" eb="9">
      <t>イタ</t>
    </rPh>
    <phoneticPr fontId="20"/>
  </si>
  <si>
    <t>請求書提出から2週間以内を目途に補助金を団</t>
  </si>
  <si>
    <t>口座振替払</t>
    <rPh sb="0" eb="2">
      <t>コウザ</t>
    </rPh>
    <rPh sb="2" eb="4">
      <t>フリカエ</t>
    </rPh>
    <rPh sb="4" eb="5">
      <t>ハラ</t>
    </rPh>
    <phoneticPr fontId="20"/>
  </si>
  <si>
    <t>①「事業着手届」の提出</t>
    <rPh sb="2" eb="4">
      <t>じぎょう</t>
    </rPh>
    <rPh sb="4" eb="6">
      <t>ちゃくしゅ</t>
    </rPh>
    <rPh sb="6" eb="7">
      <t>とどけ</t>
    </rPh>
    <rPh sb="9" eb="11">
      <t>ていしゅつ</t>
    </rPh>
    <phoneticPr fontId="2" type="Hiragana"/>
  </si>
  <si>
    <t>隔地払</t>
    <rPh sb="0" eb="1">
      <t>カク</t>
    </rPh>
    <rPh sb="1" eb="2">
      <t>チ</t>
    </rPh>
    <rPh sb="2" eb="3">
      <t>ハラ</t>
    </rPh>
    <phoneticPr fontId="20"/>
  </si>
  <si>
    <t>現金払</t>
    <rPh sb="0" eb="2">
      <t>ゲンキン</t>
    </rPh>
    <rPh sb="2" eb="3">
      <t>ハラ</t>
    </rPh>
    <phoneticPr fontId="20"/>
  </si>
  <si>
    <t>小切手払</t>
    <rPh sb="0" eb="3">
      <t>コギッテ</t>
    </rPh>
    <rPh sb="3" eb="4">
      <t>ハラ</t>
    </rPh>
    <phoneticPr fontId="20"/>
  </si>
  <si>
    <t>金額</t>
    <rPh sb="0" eb="2">
      <t>キンガク</t>
    </rPh>
    <phoneticPr fontId="20"/>
  </si>
  <si>
    <t>口座振替依頼書</t>
    <rPh sb="0" eb="2">
      <t>コウザ</t>
    </rPh>
    <rPh sb="2" eb="4">
      <t>フリカエ</t>
    </rPh>
    <rPh sb="4" eb="7">
      <t>イライショ</t>
    </rPh>
    <phoneticPr fontId="20"/>
  </si>
  <si>
    <t>⑤「補助金確定通知書」を受理</t>
  </si>
  <si>
    <t>住　所</t>
    <rPh sb="0" eb="1">
      <t>ジュウ</t>
    </rPh>
    <rPh sb="2" eb="3">
      <t>ショ</t>
    </rPh>
    <phoneticPr fontId="20"/>
  </si>
  <si>
    <t>取引</t>
    <rPh sb="0" eb="2">
      <t>トリヒキ</t>
    </rPh>
    <phoneticPr fontId="20"/>
  </si>
  <si>
    <t>行うことがあります。</t>
  </si>
  <si>
    <t>年</t>
    <rPh sb="0" eb="1">
      <t>ネン</t>
    </rPh>
    <phoneticPr fontId="20"/>
  </si>
  <si>
    <t>(1)「実績報告書(規則第8号様式)」</t>
  </si>
  <si>
    <t>信金・農協</t>
    <rPh sb="0" eb="2">
      <t>シンキン</t>
    </rPh>
    <rPh sb="3" eb="5">
      <t>ノウキョウ</t>
    </rPh>
    <phoneticPr fontId="20"/>
  </si>
  <si>
    <t>月</t>
    <rPh sb="0" eb="1">
      <t>ガツ</t>
    </rPh>
    <phoneticPr fontId="20"/>
  </si>
  <si>
    <t>支店</t>
    <rPh sb="0" eb="2">
      <t>シテン</t>
    </rPh>
    <phoneticPr fontId="20"/>
  </si>
  <si>
    <t>口座</t>
    <rPh sb="0" eb="2">
      <t>コウザ</t>
    </rPh>
    <phoneticPr fontId="20"/>
  </si>
  <si>
    <t>番号</t>
    <rPh sb="0" eb="2">
      <t>バンゴウ</t>
    </rPh>
    <phoneticPr fontId="20"/>
  </si>
  <si>
    <t>郵便</t>
    <rPh sb="0" eb="2">
      <t>ユウビン</t>
    </rPh>
    <phoneticPr fontId="20"/>
  </si>
  <si>
    <t>普通</t>
    <rPh sb="0" eb="2">
      <t>フツウ</t>
    </rPh>
    <phoneticPr fontId="20"/>
  </si>
  <si>
    <t>当座</t>
    <rPh sb="0" eb="2">
      <t>トウザ</t>
    </rPh>
    <phoneticPr fontId="20"/>
  </si>
  <si>
    <t>解散時間</t>
    <rPh sb="0" eb="2">
      <t>かいさん</t>
    </rPh>
    <rPh sb="2" eb="4">
      <t>じかん</t>
    </rPh>
    <phoneticPr fontId="2" type="Hiragana"/>
  </si>
  <si>
    <t>期限</t>
    <rPh sb="0" eb="2">
      <t>キゲン</t>
    </rPh>
    <phoneticPr fontId="20"/>
  </si>
  <si>
    <t>（印）</t>
    <rPh sb="1" eb="2">
      <t>イン</t>
    </rPh>
    <phoneticPr fontId="20"/>
  </si>
  <si>
    <t>（</t>
  </si>
  <si>
    <t>）</t>
  </si>
  <si>
    <t>単価</t>
    <rPh sb="0" eb="2">
      <t>たんか</t>
    </rPh>
    <phoneticPr fontId="2" type="Hiragana"/>
  </si>
  <si>
    <t>終了時間</t>
    <rPh sb="0" eb="2">
      <t>しゅうりょう</t>
    </rPh>
    <rPh sb="2" eb="4">
      <t>じかん</t>
    </rPh>
    <phoneticPr fontId="2" type="Hiragana"/>
  </si>
  <si>
    <t>収支決算_控除表示_補助対象経費（控除後）*補助割合</t>
  </si>
  <si>
    <t>※見積書等を添付</t>
  </si>
  <si>
    <t>数量</t>
    <rPh sb="0" eb="2">
      <t>すうりょう</t>
    </rPh>
    <phoneticPr fontId="2" type="Hiragana"/>
  </si>
  <si>
    <t>令和　　年　　月　　日</t>
    <rPh sb="0" eb="2">
      <t>れいわ</t>
    </rPh>
    <phoneticPr fontId="2" type="Hiragana"/>
  </si>
  <si>
    <t>従事時間</t>
    <rPh sb="0" eb="2">
      <t>じゅうじ</t>
    </rPh>
    <rPh sb="2" eb="4">
      <t>じかん</t>
    </rPh>
    <phoneticPr fontId="2" type="Hiragana"/>
  </si>
  <si>
    <t>※【発注】金額は弁当代（お茶含む）の合計額とする。</t>
    <rPh sb="2" eb="4">
      <t>はっちゅう</t>
    </rPh>
    <rPh sb="5" eb="7">
      <t>きんがく</t>
    </rPh>
    <rPh sb="8" eb="10">
      <t>べんとう</t>
    </rPh>
    <rPh sb="10" eb="11">
      <t>だい</t>
    </rPh>
    <rPh sb="13" eb="14">
      <t>ちゃ</t>
    </rPh>
    <rPh sb="14" eb="15">
      <t>ふく</t>
    </rPh>
    <rPh sb="18" eb="20">
      <t>ごうけい</t>
    </rPh>
    <rPh sb="20" eb="21">
      <t>がく</t>
    </rPh>
    <phoneticPr fontId="2" type="Hiragana"/>
  </si>
  <si>
    <t>※【発注】単価が1,000円を超える場合は【実績】単価を1,000円として金額を計算する。</t>
    <rPh sb="5" eb="7">
      <t>たんか</t>
    </rPh>
    <rPh sb="13" eb="14">
      <t>えん</t>
    </rPh>
    <rPh sb="15" eb="16">
      <t>こ</t>
    </rPh>
    <rPh sb="18" eb="20">
      <t>ばあい</t>
    </rPh>
    <rPh sb="22" eb="24">
      <t>じっせき</t>
    </rPh>
    <rPh sb="25" eb="27">
      <t>たんか</t>
    </rPh>
    <rPh sb="33" eb="34">
      <t>えん</t>
    </rPh>
    <rPh sb="37" eb="39">
      <t>きんがく</t>
    </rPh>
    <rPh sb="40" eb="42">
      <t>けいさん</t>
    </rPh>
    <phoneticPr fontId="2" type="Hiragana"/>
  </si>
  <si>
    <t>べつかい協働のまちづくり補助金（公募型）食糧費対象者名簿</t>
    <rPh sb="23" eb="26">
      <t>たいしょうしゃ</t>
    </rPh>
    <rPh sb="26" eb="28">
      <t>めいぼ</t>
    </rPh>
    <phoneticPr fontId="2" type="Hiragana"/>
  </si>
  <si>
    <t/>
  </si>
  <si>
    <t>＠対象者と人数＠</t>
    <rPh sb="1" eb="4">
      <t>たいしょうしゃ</t>
    </rPh>
    <rPh sb="5" eb="7">
      <t>にんずう</t>
    </rPh>
    <phoneticPr fontId="2" type="Hiragana"/>
  </si>
  <si>
    <t>＠事業効果の期待＠</t>
    <rPh sb="1" eb="3">
      <t>じぎょう</t>
    </rPh>
    <rPh sb="3" eb="5">
      <t>こうか</t>
    </rPh>
    <rPh sb="6" eb="8">
      <t>きたい</t>
    </rPh>
    <phoneticPr fontId="2" type="Hiragana"/>
  </si>
  <si>
    <t>記</t>
    <rPh sb="0" eb="1">
      <t>き</t>
    </rPh>
    <phoneticPr fontId="2" type="Hiragana"/>
  </si>
  <si>
    <t>⑧補助金請求書の受領</t>
  </si>
  <si>
    <t>＠事業効果＠</t>
    <rPh sb="1" eb="3">
      <t>じぎょう</t>
    </rPh>
    <rPh sb="3" eb="5">
      <t>こうか</t>
    </rPh>
    <phoneticPr fontId="2" type="Hiragana"/>
  </si>
  <si>
    <t>団体名称</t>
    <rPh sb="0" eb="2">
      <t>だんたい</t>
    </rPh>
    <rPh sb="2" eb="4">
      <t>めいしょう</t>
    </rPh>
    <phoneticPr fontId="2" type="Hiragana"/>
  </si>
  <si>
    <t>収支決算_補助金返戻額</t>
  </si>
  <si>
    <t>（口座名義）</t>
    <rPh sb="1" eb="3">
      <t>コウザ</t>
    </rPh>
    <rPh sb="3" eb="5">
      <t>メイギ</t>
    </rPh>
    <phoneticPr fontId="20"/>
  </si>
  <si>
    <t>５　余剰金の取扱い　※余剰金がある場合にどちらかを選択</t>
    <rPh sb="2" eb="4">
      <t>よじょう</t>
    </rPh>
    <rPh sb="4" eb="5">
      <t>きん</t>
    </rPh>
    <rPh sb="6" eb="8">
      <t>とりあつか</t>
    </rPh>
    <rPh sb="11" eb="13">
      <t>よじょう</t>
    </rPh>
    <rPh sb="13" eb="14">
      <t>きん</t>
    </rPh>
    <rPh sb="17" eb="19">
      <t>ばあい</t>
    </rPh>
    <rPh sb="25" eb="27">
      <t>せんたく</t>
    </rPh>
    <phoneticPr fontId="2" type="Hiragana"/>
  </si>
  <si>
    <t>（概算払）</t>
    <rPh sb="1" eb="3">
      <t>ガイサン</t>
    </rPh>
    <rPh sb="3" eb="4">
      <t>バラ</t>
    </rPh>
    <phoneticPr fontId="20"/>
  </si>
  <si>
    <t>収支決算_補助対象経費（控除後）*補助割合</t>
  </si>
  <si>
    <t>収支決算_補助対象経費*補助率</t>
  </si>
  <si>
    <t>をもって完了したので報告いたします。</t>
    <rPh sb="4" eb="6">
      <t>かんりょう</t>
    </rPh>
    <rPh sb="10" eb="12">
      <t>ほうこく</t>
    </rPh>
    <phoneticPr fontId="2" type="Hiragana"/>
  </si>
  <si>
    <t>事業内容を説明するもの</t>
    <rPh sb="0" eb="2">
      <t>じぎょう</t>
    </rPh>
    <rPh sb="2" eb="4">
      <t>ないよう</t>
    </rPh>
    <rPh sb="5" eb="7">
      <t>せつめい</t>
    </rPh>
    <phoneticPr fontId="2" type="Hiragana"/>
  </si>
  <si>
    <t>町</t>
    <rPh sb="0" eb="1">
      <t>ちょう</t>
    </rPh>
    <phoneticPr fontId="2" type="Hiragana"/>
  </si>
  <si>
    <t>※団体規約、構成員名簿等を添付</t>
  </si>
  <si>
    <t>②補助金交付申請書の受理</t>
  </si>
  <si>
    <t>③「補助金交付指令書」を送付</t>
  </si>
  <si>
    <t>←</t>
  </si>
  <si>
    <t>④「補助金交付指令書」を受理</t>
  </si>
  <si>
    <t>※領収書等支払関連資料を添付</t>
  </si>
  <si>
    <t>※「活動の様子や購入物品を撮った写真」</t>
  </si>
  <si>
    <t>※事業完了後、速やかに提出します。</t>
    <rPh sb="1" eb="3">
      <t>じぎょう</t>
    </rPh>
    <rPh sb="3" eb="5">
      <t>かんりょう</t>
    </rPh>
    <rPh sb="5" eb="6">
      <t>ご</t>
    </rPh>
    <rPh sb="7" eb="8">
      <t>すみ</t>
    </rPh>
    <rPh sb="11" eb="13">
      <t>ていしゅつ</t>
    </rPh>
    <phoneticPr fontId="2" type="Hiragana"/>
  </si>
  <si>
    <t>内容を精査し、補助金額を確定します。</t>
  </si>
  <si>
    <t>※現地確認等を実施することがあります。</t>
  </si>
  <si>
    <t>(3)その他活動の実績が分かるもの</t>
  </si>
  <si>
    <t>②「事業完了届」の提出</t>
    <rPh sb="2" eb="4">
      <t>じぎょう</t>
    </rPh>
    <rPh sb="4" eb="6">
      <t>かんりょう</t>
    </rPh>
    <rPh sb="6" eb="7">
      <t>とどけ</t>
    </rPh>
    <rPh sb="9" eb="11">
      <t>ていしゅつ</t>
    </rPh>
    <phoneticPr fontId="2" type="Hiragana"/>
  </si>
  <si>
    <t>⑥「補助金確定通知書」を送付</t>
  </si>
  <si>
    <t>⑦「補助金請求書」を町へ提出</t>
  </si>
  <si>
    <t>(2)「収支決算書(第5号様式)」</t>
  </si>
  <si>
    <t>実施します。</t>
  </si>
  <si>
    <t>総合政策課職員による事業内容の聞き取り等を</t>
  </si>
  <si>
    <t>事業実施期間中に町職員が活動状況の確認等を</t>
    <rPh sb="17" eb="18">
      <t>かく</t>
    </rPh>
    <phoneticPr fontId="2" type="Hiragana"/>
  </si>
  <si>
    <t>※補助金の概算払を希望する場合、町宛ての請</t>
  </si>
  <si>
    <t>　求書に指令書の写しを添えて提出します。</t>
  </si>
  <si>
    <t>　出が必要ですので、町にご連絡ください。</t>
  </si>
  <si>
    <t>　「ポスター」「来場者名簿」等を添付</t>
  </si>
  <si>
    <t>※補助金の概算払を受けた団体は不要です。</t>
  </si>
  <si>
    <t>体の口座に振り込みます。</t>
  </si>
  <si>
    <t>※事業完了後、速やかに提出します。</t>
  </si>
  <si>
    <t>※事業の準備を始める日</t>
    <rPh sb="1" eb="3">
      <t>じぎょう</t>
    </rPh>
    <phoneticPr fontId="2" type="Hiragana"/>
  </si>
  <si>
    <t>町内公共施設イベント集客型補助金</t>
  </si>
</sst>
</file>

<file path=xl/styles.xml><?xml version="1.0" encoding="utf-8"?>
<styleSheet xmlns="http://schemas.openxmlformats.org/spreadsheetml/2006/main" xmlns:r="http://schemas.openxmlformats.org/officeDocument/2006/relationships" xmlns:mc="http://schemas.openxmlformats.org/markup-compatibility/2006">
  <numFmts count="14">
    <numFmt numFmtId="176" formatCode="[$-411]ggge&quot;年&quot;m&quot;月&quot;d&quot;日&quot;;@"/>
    <numFmt numFmtId="177" formatCode="#&quot;人&quot;"/>
    <numFmt numFmtId="178" formatCode="0\ &quot;回目&quot;"/>
    <numFmt numFmtId="179" formatCode="#,##0&quot;円&quot;;[Red]\-#,##0&quot;円&quot;"/>
    <numFmt numFmtId="180" formatCode="&quot;（内、別海町民　&quot;#&quot;人）&quot;\ "/>
    <numFmt numFmtId="181" formatCode="&quot;補助対象経費&quot;#,###"/>
    <numFmt numFmtId="182" formatCode="&quot;補助対象事業費&quot;#,##0;&quot;補助上限額△ &quot;#,##0"/>
    <numFmt numFmtId="183" formatCode="[DBNum3]&quot;¥&quot;#,##0&quot;－&quot;"/>
    <numFmt numFmtId="184" formatCode="&quot;(+&quot;#,##0&quot;円)&quot;;&quot;(△ &quot;#,##0&quot;円)&quot;"/>
    <numFmt numFmtId="185" formatCode="#,##0&quot;円&quot;"/>
    <numFmt numFmtId="186" formatCode="ge&quot;/&quot;m&quot;/&quot;d&quot;(&quot;aaa&quot;)&quot;"/>
    <numFmt numFmtId="187" formatCode="ggge&quot;年&quot;m&quot;月&quot;d&quot;日(&quot;aaaa&quot;)&quot;"/>
    <numFmt numFmtId="188" formatCode="#,##0&quot;人&quot;"/>
    <numFmt numFmtId="189" formatCode="#,##0&quot;人&quot;&quot;前&quot;"/>
  </numFmts>
  <fonts count="36">
    <font>
      <sz val="11"/>
      <color theme="1"/>
      <name val="游ゴシック"/>
      <family val="3"/>
      <scheme val="minor"/>
    </font>
    <font>
      <sz val="11"/>
      <color auto="1"/>
      <name val="ＭＳ Ｐゴシック"/>
      <family val="3"/>
    </font>
    <font>
      <sz val="6"/>
      <color auto="1"/>
      <name val="游ゴシック"/>
      <family val="3"/>
    </font>
    <font>
      <sz val="10"/>
      <color theme="1"/>
      <name val="游ゴシック"/>
      <family val="3"/>
      <scheme val="minor"/>
    </font>
    <font>
      <sz val="10"/>
      <color theme="1"/>
      <name val="ＭＳ ゴシック"/>
      <family val="3"/>
    </font>
    <font>
      <sz val="10.5"/>
      <color theme="1"/>
      <name val="游ゴシック"/>
      <family val="3"/>
      <scheme val="minor"/>
    </font>
    <font>
      <b/>
      <sz val="11"/>
      <color theme="1"/>
      <name val="游ゴシック"/>
      <family val="3"/>
      <scheme val="minor"/>
    </font>
    <font>
      <sz val="10"/>
      <color rgb="FFFF0000"/>
      <name val="游ゴシック"/>
      <family val="3"/>
      <scheme val="minor"/>
    </font>
    <font>
      <b/>
      <sz val="10"/>
      <color theme="1"/>
      <name val="ＭＳ ゴシック"/>
      <family val="3"/>
    </font>
    <font>
      <sz val="11"/>
      <color theme="1"/>
      <name val="ＭＳ 明朝"/>
      <family val="1"/>
    </font>
    <font>
      <sz val="10.5"/>
      <color theme="1"/>
      <name val="ＭＳ 明朝"/>
      <family val="1"/>
    </font>
    <font>
      <sz val="10"/>
      <color theme="1"/>
      <name val="ＭＳ 明朝"/>
      <family val="1"/>
    </font>
    <font>
      <sz val="10"/>
      <color rgb="FF000000"/>
      <name val="ＭＳ 明朝"/>
      <family val="1"/>
    </font>
    <font>
      <b/>
      <sz val="11"/>
      <color theme="1"/>
      <name val="ＭＳ 明朝"/>
      <family val="1"/>
    </font>
    <font>
      <sz val="10"/>
      <color auto="1"/>
      <name val="ＭＳ 明朝"/>
      <family val="1"/>
    </font>
    <font>
      <sz val="11"/>
      <color theme="1"/>
      <name val="游ゴシック"/>
      <family val="3"/>
      <scheme val="minor"/>
    </font>
    <font>
      <sz val="11"/>
      <color auto="1"/>
      <name val="ＭＳ Ｐ明朝"/>
      <family val="1"/>
    </font>
    <font>
      <sz val="10.5"/>
      <color rgb="FF000000"/>
      <name val="ＭＳ 明朝"/>
      <family val="1"/>
    </font>
    <font>
      <sz val="10.5"/>
      <color rgb="FF000000"/>
      <name val="ＭＳ Ｐ明朝"/>
      <family val="1"/>
    </font>
    <font>
      <sz val="11"/>
      <color rgb="FFFF0000"/>
      <name val="ＭＳ Ｐ明朝"/>
      <family val="1"/>
    </font>
    <font>
      <sz val="6"/>
      <color auto="1"/>
      <name val="ＭＳ Ｐゴシック"/>
      <family val="3"/>
    </font>
    <font>
      <b/>
      <sz val="22"/>
      <color auto="1"/>
      <name val="ＭＳ Ｐ明朝"/>
    </font>
    <font>
      <sz val="22"/>
      <color auto="1"/>
      <name val="ＭＳ Ｐ明朝"/>
      <family val="1"/>
    </font>
    <font>
      <sz val="14"/>
      <color auto="1"/>
      <name val="ＭＳ Ｐ明朝"/>
      <family val="1"/>
    </font>
    <font>
      <sz val="12"/>
      <color auto="1"/>
      <name val="ＭＳ Ｐ明朝"/>
      <family val="1"/>
    </font>
    <font>
      <sz val="8"/>
      <color auto="1"/>
      <name val="ＭＳ Ｐ明朝"/>
      <family val="1"/>
    </font>
    <font>
      <sz val="36"/>
      <color auto="1"/>
      <name val="ＭＳ Ｐ明朝"/>
      <family val="1"/>
    </font>
    <font>
      <sz val="10"/>
      <color auto="1"/>
      <name val="ＭＳ Ｐ明朝"/>
      <family val="1"/>
    </font>
    <font>
      <sz val="11"/>
      <color auto="1"/>
      <name val="ＭＳ 明朝"/>
      <family val="1"/>
    </font>
    <font>
      <sz val="11"/>
      <color rgb="FF000000"/>
      <name val="ＭＳ 明朝"/>
      <family val="1"/>
    </font>
    <font>
      <sz val="12"/>
      <color rgb="FF000000"/>
      <name val="Times New Roman"/>
    </font>
    <font>
      <sz val="12"/>
      <color rgb="FF000000"/>
      <name val="ＭＳ Ｐ明朝"/>
      <family val="1"/>
    </font>
    <font>
      <sz val="10"/>
      <color theme="1"/>
      <name val="游ゴシック Medium"/>
      <family val="3"/>
    </font>
    <font>
      <sz val="10"/>
      <color rgb="FFFF0000"/>
      <name val="游ゴシック Medium"/>
      <family val="3"/>
    </font>
    <font>
      <sz val="12"/>
      <color theme="1"/>
      <name val="游ゴシック Medium"/>
      <family val="3"/>
    </font>
    <font>
      <sz val="10"/>
      <color rgb="FFFF0000"/>
      <name val="ＭＳ 明朝"/>
    </font>
  </fonts>
  <fills count="14">
    <fill>
      <patternFill patternType="none"/>
    </fill>
    <fill>
      <patternFill patternType="gray125"/>
    </fill>
    <fill>
      <patternFill patternType="solid">
        <fgColor theme="0"/>
        <bgColor indexed="64"/>
      </patternFill>
    </fill>
    <fill>
      <patternFill patternType="solid">
        <fgColor rgb="FFD4F3B5"/>
        <bgColor indexed="64"/>
      </patternFill>
    </fill>
    <fill>
      <patternFill patternType="solid">
        <fgColor rgb="FFFFFFBE"/>
        <bgColor indexed="64"/>
      </patternFill>
    </fill>
    <fill>
      <patternFill patternType="solid">
        <fgColor rgb="FFCCFFFF"/>
        <bgColor indexed="64"/>
      </patternFill>
    </fill>
    <fill>
      <patternFill patternType="solid">
        <fgColor theme="5" tint="0.8"/>
        <bgColor indexed="64"/>
      </patternFill>
    </fill>
    <fill>
      <patternFill patternType="solid">
        <fgColor theme="0" tint="-0.14000000000000001"/>
        <bgColor indexed="64"/>
      </patternFill>
    </fill>
    <fill>
      <patternFill patternType="solid">
        <fgColor theme="0" tint="-0.15"/>
        <bgColor indexed="64"/>
      </patternFill>
    </fill>
    <fill>
      <patternFill patternType="solid">
        <fgColor theme="4"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s>
  <borders count="78">
    <border>
      <left/>
      <right/>
      <top/>
      <bottom/>
      <diagonal/>
    </border>
    <border>
      <left style="mediumDashDotDot">
        <color indexed="64"/>
      </left>
      <right style="mediumDashDotDot">
        <color indexed="64"/>
      </right>
      <top style="mediumDashDotDot">
        <color indexed="64"/>
      </top>
      <bottom style="dotted">
        <color indexed="64"/>
      </bottom>
      <diagonal/>
    </border>
    <border>
      <left style="mediumDashDotDot">
        <color indexed="64"/>
      </left>
      <right style="mediumDashDotDot">
        <color indexed="64"/>
      </right>
      <top/>
      <bottom/>
      <diagonal/>
    </border>
    <border>
      <left style="mediumDashDotDot">
        <color indexed="64"/>
      </left>
      <right/>
      <top/>
      <bottom/>
      <diagonal/>
    </border>
    <border>
      <left style="mediumDashDotDot">
        <color indexed="64"/>
      </left>
      <right style="mediumDashDotDot">
        <color indexed="64"/>
      </right>
      <top/>
      <bottom style="mediumDashDotDot">
        <color indexed="64"/>
      </bottom>
      <diagonal/>
    </border>
    <border>
      <left/>
      <right style="mediumDashDotDot">
        <color indexed="64"/>
      </right>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indexed="64"/>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ck">
        <color indexed="64"/>
      </left>
      <right style="double">
        <color indexed="64"/>
      </right>
      <top style="thick">
        <color indexed="64"/>
      </top>
      <bottom style="thin">
        <color indexed="64"/>
      </bottom>
      <diagonal/>
    </border>
    <border>
      <left style="thick">
        <color indexed="64"/>
      </left>
      <right style="double">
        <color indexed="64"/>
      </right>
      <top style="thin">
        <color indexed="64"/>
      </top>
      <bottom style="thin">
        <color indexed="64"/>
      </bottom>
      <diagonal/>
    </border>
    <border>
      <left style="thick">
        <color indexed="64"/>
      </left>
      <right style="double">
        <color indexed="64"/>
      </right>
      <top style="thin">
        <color indexed="64"/>
      </top>
      <bottom style="thick">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double">
        <color indexed="64"/>
      </left>
      <right/>
      <top style="thick">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thick">
        <color indexed="64"/>
      </bottom>
      <diagonal/>
    </border>
    <border>
      <left style="double">
        <color indexed="64"/>
      </left>
      <right/>
      <top style="medium">
        <color indexed="64"/>
      </top>
      <bottom style="thin">
        <color indexed="64"/>
      </bottom>
      <diagonal/>
    </border>
    <border>
      <left style="double">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double">
        <color indexed="64"/>
      </left>
      <right/>
      <top style="thin">
        <color indexed="64"/>
      </top>
      <bottom style="medium">
        <color indexed="64"/>
      </bottom>
      <diagonal/>
    </border>
    <border>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right/>
      <top style="thick">
        <color indexed="64"/>
      </top>
      <bottom style="thin">
        <color indexed="64"/>
      </bottom>
      <diagonal/>
    </border>
    <border>
      <left/>
      <right/>
      <top style="thin">
        <color indexed="64"/>
      </top>
      <bottom style="thick">
        <color indexed="64"/>
      </bottom>
      <diagonal/>
    </border>
    <border>
      <left/>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right style="medium">
        <color indexed="64"/>
      </right>
      <top style="thin">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alignment vertical="center"/>
    </xf>
    <xf numFmtId="38" fontId="15" fillId="0" borderId="0" applyFont="0" applyFill="0" applyBorder="0" applyAlignment="0" applyProtection="0">
      <alignment vertical="center"/>
    </xf>
  </cellStyleXfs>
  <cellXfs count="390">
    <xf numFmtId="0" fontId="0" fillId="0" borderId="0" xfId="0">
      <alignment vertical="center"/>
    </xf>
    <xf numFmtId="0" fontId="3" fillId="0" borderId="0" xfId="0" applyFont="1" applyAlignment="1">
      <alignment vertical="center"/>
    </xf>
    <xf numFmtId="0" fontId="4" fillId="0" borderId="0" xfId="0" applyFont="1" applyAlignment="1">
      <alignment horizontal="center" vertical="center"/>
    </xf>
    <xf numFmtId="0" fontId="5" fillId="0" borderId="0" xfId="0" applyFont="1">
      <alignment vertical="center"/>
    </xf>
    <xf numFmtId="0" fontId="6" fillId="2" borderId="0" xfId="0" applyFont="1" applyFill="1" applyAlignment="1">
      <alignment horizontal="centerContinuous" vertical="center"/>
    </xf>
    <xf numFmtId="0" fontId="6" fillId="2" borderId="1" xfId="0" applyFont="1" applyFill="1" applyBorder="1" applyAlignment="1">
      <alignment horizontal="center" vertical="center"/>
    </xf>
    <xf numFmtId="0" fontId="3" fillId="2" borderId="2" xfId="0" applyFont="1" applyFill="1" applyBorder="1" applyAlignment="1">
      <alignment vertical="center"/>
    </xf>
    <xf numFmtId="0" fontId="6" fillId="3" borderId="3" xfId="0" applyFont="1" applyFill="1" applyBorder="1" applyAlignment="1">
      <alignment horizontal="centerContinuous" vertical="center"/>
    </xf>
    <xf numFmtId="0" fontId="6" fillId="2" borderId="2" xfId="0" applyFont="1" applyFill="1" applyBorder="1" applyAlignment="1">
      <alignment horizontal="left" vertical="center"/>
    </xf>
    <xf numFmtId="0" fontId="3" fillId="2" borderId="2" xfId="0" applyFont="1" applyFill="1" applyBorder="1" applyAlignment="1">
      <alignment horizontal="left" vertical="center" indent="1"/>
    </xf>
    <xf numFmtId="0" fontId="7" fillId="2" borderId="2" xfId="0" applyFont="1" applyFill="1" applyBorder="1" applyAlignment="1">
      <alignment horizontal="right" vertical="center"/>
    </xf>
    <xf numFmtId="0" fontId="3" fillId="2" borderId="4" xfId="0" applyFont="1" applyFill="1" applyBorder="1" applyAlignment="1">
      <alignment vertical="center"/>
    </xf>
    <xf numFmtId="0" fontId="3" fillId="2" borderId="0" xfId="0" applyFont="1" applyFill="1" applyAlignment="1">
      <alignment vertical="center"/>
    </xf>
    <xf numFmtId="0" fontId="4" fillId="2" borderId="0" xfId="0" applyFont="1" applyFill="1" applyAlignment="1">
      <alignment horizontal="centerContinuous" vertical="center"/>
    </xf>
    <xf numFmtId="0" fontId="4" fillId="2" borderId="0" xfId="0" applyFont="1" applyFill="1" applyAlignment="1">
      <alignment horizontal="center" vertical="center"/>
    </xf>
    <xf numFmtId="0" fontId="4" fillId="3" borderId="0" xfId="0" applyFont="1" applyFill="1" applyBorder="1" applyAlignment="1">
      <alignment horizontal="centerContinuous" vertical="center"/>
    </xf>
    <xf numFmtId="0" fontId="8" fillId="2" borderId="0" xfId="0" applyFont="1" applyFill="1" applyAlignment="1">
      <alignment horizontal="center" vertical="center"/>
    </xf>
    <xf numFmtId="0" fontId="4" fillId="2" borderId="0" xfId="0" applyFont="1" applyFill="1" applyAlignment="1">
      <alignment horizontal="right" vertical="center"/>
    </xf>
    <xf numFmtId="0" fontId="3" fillId="2" borderId="0" xfId="0" applyFont="1" applyFill="1" applyAlignment="1">
      <alignment horizontal="centerContinuous" vertical="center"/>
    </xf>
    <xf numFmtId="0" fontId="3" fillId="3" borderId="5" xfId="0" applyFont="1" applyFill="1" applyBorder="1" applyAlignment="1">
      <alignment horizontal="centerContinuous" vertical="center"/>
    </xf>
    <xf numFmtId="0" fontId="7" fillId="2" borderId="2" xfId="0" applyFont="1" applyFill="1" applyBorder="1" applyAlignment="1">
      <alignment horizontal="left" vertical="center" indent="1"/>
    </xf>
    <xf numFmtId="0" fontId="5" fillId="2" borderId="0" xfId="0" applyFont="1" applyFill="1">
      <alignment vertical="center"/>
    </xf>
    <xf numFmtId="0" fontId="9" fillId="0" borderId="0" xfId="0" applyFont="1" applyFill="1" applyAlignment="1">
      <alignment horizontal="center" vertical="center"/>
    </xf>
    <xf numFmtId="0" fontId="9" fillId="0" borderId="0" xfId="0" applyFont="1" applyFill="1" applyAlignment="1">
      <alignment vertical="center"/>
    </xf>
    <xf numFmtId="0" fontId="10" fillId="0" borderId="0" xfId="0" applyFont="1" applyAlignment="1">
      <alignment vertical="center"/>
    </xf>
    <xf numFmtId="0" fontId="9" fillId="0" borderId="0" xfId="0" applyFont="1" applyAlignment="1"/>
    <xf numFmtId="0" fontId="9" fillId="0" borderId="0" xfId="0" applyFont="1">
      <alignment vertical="center"/>
    </xf>
    <xf numFmtId="0" fontId="9" fillId="0" borderId="0" xfId="0" applyFont="1" applyBorder="1" applyAlignment="1">
      <alignment horizontal="left" vertical="center"/>
    </xf>
    <xf numFmtId="0" fontId="9" fillId="0" borderId="0" xfId="0" applyFont="1" applyFill="1" applyBorder="1" applyAlignment="1">
      <alignment horizontal="center" vertical="center" shrinkToFit="1"/>
    </xf>
    <xf numFmtId="0" fontId="9" fillId="0" borderId="0" xfId="0" applyFont="1" applyFill="1" applyAlignment="1">
      <alignment horizontal="center"/>
    </xf>
    <xf numFmtId="0" fontId="9" fillId="0" borderId="0" xfId="0" applyFont="1" applyFill="1" applyBorder="1" applyAlignment="1">
      <alignment horizontal="left" vertical="center" indent="1"/>
    </xf>
    <xf numFmtId="0" fontId="9" fillId="0" borderId="0" xfId="0" applyFont="1" applyFill="1" applyAlignment="1">
      <alignment horizontal="left" vertical="center" indent="2"/>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9" fillId="0" borderId="6" xfId="0" applyFont="1" applyFill="1" applyBorder="1" applyAlignment="1">
      <alignment horizontal="left" vertical="center"/>
    </xf>
    <xf numFmtId="49" fontId="11" fillId="0" borderId="7" xfId="0" applyNumberFormat="1" applyFont="1" applyFill="1" applyBorder="1" applyAlignment="1">
      <alignment horizontal="center" vertical="center"/>
    </xf>
    <xf numFmtId="0" fontId="12" fillId="0" borderId="8" xfId="0" applyFont="1" applyFill="1" applyBorder="1" applyAlignment="1">
      <alignment horizontal="left" vertical="center"/>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9" fillId="0" borderId="11" xfId="0" applyFont="1" applyFill="1" applyBorder="1" applyAlignment="1">
      <alignment horizontal="left" vertical="center"/>
    </xf>
    <xf numFmtId="0" fontId="13" fillId="0" borderId="0" xfId="0" applyFont="1" applyFill="1" applyAlignment="1">
      <alignment horizontal="centerContinuous" vertical="center" shrinkToFit="1"/>
    </xf>
    <xf numFmtId="0" fontId="14" fillId="0" borderId="12" xfId="0" applyFont="1" applyFill="1" applyBorder="1" applyAlignment="1">
      <alignment horizontal="left" vertical="center" wrapText="1"/>
    </xf>
    <xf numFmtId="0" fontId="12" fillId="0" borderId="13" xfId="0" applyFont="1" applyFill="1" applyBorder="1" applyAlignment="1">
      <alignment horizontal="left" vertical="center"/>
    </xf>
    <xf numFmtId="0" fontId="12" fillId="4" borderId="0" xfId="0" applyFont="1" applyFill="1" applyBorder="1" applyAlignment="1">
      <alignment horizontal="left" vertical="center"/>
    </xf>
    <xf numFmtId="0" fontId="12" fillId="4" borderId="6" xfId="0" applyFont="1" applyFill="1" applyBorder="1" applyAlignment="1">
      <alignment horizontal="left" vertical="center"/>
    </xf>
    <xf numFmtId="0" fontId="9" fillId="0" borderId="0" xfId="0" applyFont="1" applyFill="1" applyBorder="1" applyAlignment="1">
      <alignment horizontal="distributed" vertical="center" indent="2"/>
    </xf>
    <xf numFmtId="0" fontId="9" fillId="0" borderId="14" xfId="0" applyFont="1" applyFill="1" applyBorder="1" applyAlignment="1">
      <alignment horizontal="distributed" vertical="center" indent="2"/>
    </xf>
    <xf numFmtId="176" fontId="12" fillId="4" borderId="7" xfId="0" applyNumberFormat="1" applyFont="1" applyFill="1" applyBorder="1" applyAlignment="1">
      <alignment horizontal="left" vertical="center" wrapText="1" indent="1"/>
    </xf>
    <xf numFmtId="177" fontId="12" fillId="4" borderId="7" xfId="0" applyNumberFormat="1" applyFont="1" applyFill="1" applyBorder="1" applyAlignment="1">
      <alignment vertical="center" wrapText="1"/>
    </xf>
    <xf numFmtId="0" fontId="12" fillId="4" borderId="7" xfId="0" applyFont="1" applyFill="1" applyBorder="1" applyAlignment="1">
      <alignment horizontal="left" vertical="center" wrapText="1" indent="1"/>
    </xf>
    <xf numFmtId="0" fontId="14" fillId="4" borderId="7" xfId="0" applyFont="1" applyFill="1" applyBorder="1" applyAlignment="1">
      <alignment horizontal="left" vertical="center" wrapText="1" indent="1"/>
    </xf>
    <xf numFmtId="176" fontId="12" fillId="4" borderId="7" xfId="0" applyNumberFormat="1" applyFont="1" applyFill="1" applyBorder="1" applyAlignment="1">
      <alignment horizontal="left" vertical="center" wrapText="1"/>
    </xf>
    <xf numFmtId="0" fontId="11" fillId="4" borderId="7" xfId="0" applyFont="1" applyFill="1" applyBorder="1" applyAlignment="1">
      <alignment horizontal="left" vertical="center" indent="1" shrinkToFit="1"/>
    </xf>
    <xf numFmtId="178" fontId="14" fillId="4" borderId="7" xfId="0" applyNumberFormat="1" applyFont="1" applyFill="1" applyBorder="1" applyAlignment="1">
      <alignment horizontal="left" vertical="center" wrapText="1" indent="1"/>
    </xf>
    <xf numFmtId="179" fontId="14" fillId="0" borderId="7" xfId="6" applyNumberFormat="1" applyFont="1" applyFill="1" applyBorder="1" applyAlignment="1">
      <alignment horizontal="left" vertical="center" wrapText="1" indent="1"/>
    </xf>
    <xf numFmtId="0" fontId="11" fillId="4" borderId="7" xfId="0" applyFont="1" applyFill="1" applyBorder="1" applyAlignment="1">
      <alignment vertical="center"/>
    </xf>
    <xf numFmtId="0" fontId="9" fillId="0" borderId="0" xfId="0" applyFont="1" applyFill="1" applyAlignment="1">
      <alignment horizontal="left" vertical="center" indent="1"/>
    </xf>
    <xf numFmtId="0" fontId="9" fillId="4" borderId="0" xfId="0" applyFont="1" applyFill="1" applyBorder="1" applyAlignment="1">
      <alignment horizontal="left" vertical="center" shrinkToFit="1"/>
    </xf>
    <xf numFmtId="0" fontId="9" fillId="4" borderId="0" xfId="0" applyFont="1" applyFill="1" applyBorder="1" applyAlignment="1">
      <alignment horizontal="center" vertical="center" shrinkToFit="1"/>
    </xf>
    <xf numFmtId="0" fontId="9" fillId="4" borderId="14" xfId="0" applyFont="1" applyFill="1" applyBorder="1" applyAlignment="1">
      <alignment horizontal="center" vertical="center" shrinkToFit="1"/>
    </xf>
    <xf numFmtId="176" fontId="12" fillId="4" borderId="11" xfId="0" applyNumberFormat="1" applyFont="1" applyFill="1" applyBorder="1" applyAlignment="1">
      <alignment horizontal="left" vertical="center" wrapText="1" indent="1"/>
    </xf>
    <xf numFmtId="180" fontId="12" fillId="4" borderId="11" xfId="0" applyNumberFormat="1" applyFont="1" applyFill="1" applyBorder="1" applyAlignment="1">
      <alignment horizontal="left" vertical="center" wrapText="1"/>
    </xf>
    <xf numFmtId="0" fontId="12" fillId="4" borderId="11" xfId="0" applyFont="1" applyFill="1" applyBorder="1" applyAlignment="1">
      <alignment horizontal="left" vertical="center" wrapText="1" indent="1"/>
    </xf>
    <xf numFmtId="0" fontId="14" fillId="4" borderId="11" xfId="0" applyFont="1" applyFill="1" applyBorder="1" applyAlignment="1">
      <alignment horizontal="left" vertical="center" wrapText="1" indent="1"/>
    </xf>
    <xf numFmtId="176" fontId="12" fillId="4" borderId="11" xfId="0" applyNumberFormat="1" applyFont="1" applyFill="1" applyBorder="1" applyAlignment="1">
      <alignment horizontal="left" vertical="center" wrapText="1"/>
    </xf>
    <xf numFmtId="0" fontId="11" fillId="4" borderId="11" xfId="0" applyFont="1" applyFill="1" applyBorder="1" applyAlignment="1">
      <alignment horizontal="left" vertical="center" indent="1" shrinkToFit="1"/>
    </xf>
    <xf numFmtId="178" fontId="14" fillId="4" borderId="11" xfId="0" applyNumberFormat="1" applyFont="1" applyFill="1" applyBorder="1" applyAlignment="1">
      <alignment horizontal="left" vertical="center" wrapText="1" indent="1"/>
    </xf>
    <xf numFmtId="179" fontId="14" fillId="0" borderId="11" xfId="6" applyNumberFormat="1" applyFont="1" applyFill="1" applyBorder="1" applyAlignment="1">
      <alignment horizontal="left" vertical="center" wrapText="1"/>
    </xf>
    <xf numFmtId="0" fontId="11" fillId="4" borderId="11" xfId="0" applyFont="1" applyFill="1" applyBorder="1" applyAlignment="1">
      <alignment horizontal="left" vertical="center"/>
    </xf>
    <xf numFmtId="176" fontId="9" fillId="4" borderId="0" xfId="0" applyNumberFormat="1" applyFont="1" applyFill="1" applyAlignment="1">
      <alignment horizontal="right" vertical="center" indent="1"/>
    </xf>
    <xf numFmtId="176" fontId="12" fillId="4" borderId="12" xfId="0" applyNumberFormat="1" applyFont="1" applyFill="1" applyBorder="1" applyAlignment="1">
      <alignment horizontal="left" vertical="center" wrapText="1" indent="1"/>
    </xf>
    <xf numFmtId="180" fontId="12" fillId="4" borderId="12" xfId="0" applyNumberFormat="1" applyFont="1" applyFill="1" applyBorder="1" applyAlignment="1">
      <alignment horizontal="left" vertical="center" wrapText="1"/>
    </xf>
    <xf numFmtId="0" fontId="12" fillId="4" borderId="12" xfId="0" applyFont="1" applyFill="1" applyBorder="1" applyAlignment="1">
      <alignment horizontal="left" vertical="center" wrapText="1" indent="1"/>
    </xf>
    <xf numFmtId="0" fontId="12" fillId="0" borderId="15" xfId="0" applyFont="1" applyFill="1" applyBorder="1" applyAlignment="1">
      <alignment horizontal="left" vertical="center"/>
    </xf>
    <xf numFmtId="0" fontId="12" fillId="4" borderId="16" xfId="0" applyFont="1" applyFill="1" applyBorder="1" applyAlignment="1">
      <alignment horizontal="left" vertical="center"/>
    </xf>
    <xf numFmtId="0" fontId="12" fillId="4" borderId="17" xfId="0" applyFont="1" applyFill="1" applyBorder="1" applyAlignment="1">
      <alignment horizontal="left" vertical="center"/>
    </xf>
    <xf numFmtId="0" fontId="14" fillId="4" borderId="12" xfId="0" applyFont="1" applyFill="1" applyBorder="1" applyAlignment="1">
      <alignment horizontal="left" vertical="center" wrapText="1" indent="1"/>
    </xf>
    <xf numFmtId="0" fontId="12" fillId="0" borderId="12" xfId="0" applyFont="1" applyBorder="1" applyAlignment="1">
      <alignment vertical="center" wrapText="1"/>
    </xf>
    <xf numFmtId="0" fontId="11" fillId="4" borderId="12" xfId="0" applyFont="1" applyFill="1" applyBorder="1" applyAlignment="1">
      <alignment horizontal="left" vertical="center" indent="1" shrinkToFit="1"/>
    </xf>
    <xf numFmtId="178" fontId="14" fillId="4" borderId="12" xfId="0" applyNumberFormat="1" applyFont="1" applyFill="1" applyBorder="1" applyAlignment="1">
      <alignment horizontal="left" vertical="center" wrapText="1" indent="1"/>
    </xf>
    <xf numFmtId="179" fontId="14" fillId="0" borderId="12" xfId="6" applyNumberFormat="1" applyFont="1" applyFill="1" applyBorder="1" applyAlignment="1">
      <alignment horizontal="left" vertical="center" wrapText="1"/>
    </xf>
    <xf numFmtId="0" fontId="11" fillId="4" borderId="12" xfId="0" applyFont="1" applyFill="1" applyBorder="1" applyAlignment="1">
      <alignment horizontal="left" vertical="center"/>
    </xf>
    <xf numFmtId="0" fontId="16" fillId="0" borderId="0" xfId="3" applyFont="1"/>
    <xf numFmtId="0" fontId="16" fillId="0" borderId="0" xfId="3" applyFont="1" applyAlignment="1">
      <alignment horizontal="center" vertical="center"/>
    </xf>
    <xf numFmtId="0" fontId="16" fillId="0" borderId="0" xfId="0" applyFont="1" applyAlignment="1">
      <alignment vertical="center"/>
    </xf>
    <xf numFmtId="0" fontId="16" fillId="0" borderId="0" xfId="0" applyFont="1" applyAlignment="1"/>
    <xf numFmtId="0" fontId="16" fillId="0" borderId="0" xfId="3" applyFont="1" applyBorder="1" applyAlignment="1">
      <alignment horizontal="center" vertical="center"/>
    </xf>
    <xf numFmtId="0" fontId="16" fillId="0" borderId="18" xfId="3" applyFont="1" applyFill="1" applyBorder="1" applyAlignment="1">
      <alignment vertical="center" shrinkToFit="1"/>
    </xf>
    <xf numFmtId="0" fontId="16" fillId="0" borderId="18" xfId="3" applyFont="1" applyFill="1" applyBorder="1" applyAlignment="1">
      <alignment horizontal="centerContinuous" vertical="center" shrinkToFit="1"/>
    </xf>
    <xf numFmtId="0" fontId="16" fillId="0" borderId="19" xfId="3" applyFont="1" applyFill="1" applyBorder="1" applyAlignment="1">
      <alignment vertical="center"/>
    </xf>
    <xf numFmtId="0" fontId="16" fillId="0" borderId="20" xfId="3" applyFont="1" applyFill="1" applyBorder="1" applyAlignment="1">
      <alignment horizontal="center" vertical="center" textRotation="255" shrinkToFit="1"/>
    </xf>
    <xf numFmtId="0" fontId="16" fillId="0" borderId="21" xfId="3" applyFont="1" applyFill="1" applyBorder="1" applyAlignment="1">
      <alignment horizontal="center" vertical="center" textRotation="255" shrinkToFit="1"/>
    </xf>
    <xf numFmtId="0" fontId="16" fillId="0" borderId="22" xfId="3" applyFont="1" applyFill="1" applyBorder="1" applyAlignment="1">
      <alignment horizontal="center" vertical="center" textRotation="255" shrinkToFit="1"/>
    </xf>
    <xf numFmtId="0" fontId="16" fillId="0" borderId="0" xfId="0" applyFont="1" applyBorder="1" applyAlignment="1">
      <alignment vertical="center"/>
    </xf>
    <xf numFmtId="0" fontId="17" fillId="0" borderId="0" xfId="0" applyFont="1" applyFill="1" applyBorder="1" applyAlignment="1">
      <alignment horizontal="center" vertical="center" wrapText="1"/>
    </xf>
    <xf numFmtId="0" fontId="16" fillId="0" borderId="0" xfId="3" applyFont="1" applyBorder="1"/>
    <xf numFmtId="0" fontId="18" fillId="0" borderId="0" xfId="3" applyFont="1" applyBorder="1" applyAlignment="1">
      <alignment horizontal="left" vertical="center"/>
    </xf>
    <xf numFmtId="0" fontId="18" fillId="0" borderId="0" xfId="3" applyFont="1" applyBorder="1" applyAlignment="1">
      <alignment horizontal="left" vertical="top"/>
    </xf>
    <xf numFmtId="0" fontId="18" fillId="0" borderId="0" xfId="3" applyFont="1" applyAlignment="1">
      <alignment horizontal="left" vertical="top"/>
    </xf>
    <xf numFmtId="0" fontId="16" fillId="5" borderId="22" xfId="3" applyFont="1" applyFill="1" applyBorder="1" applyAlignment="1">
      <alignment horizontal="center" vertical="center" shrinkToFit="1"/>
    </xf>
    <xf numFmtId="0" fontId="16" fillId="0" borderId="22" xfId="3" applyFont="1" applyBorder="1" applyAlignment="1">
      <alignment horizontal="center" vertical="center" shrinkToFit="1"/>
    </xf>
    <xf numFmtId="0" fontId="16" fillId="4" borderId="22" xfId="3" applyFont="1" applyFill="1" applyBorder="1" applyAlignment="1">
      <alignment horizontal="center" vertical="center" shrinkToFit="1"/>
    </xf>
    <xf numFmtId="0" fontId="16" fillId="5" borderId="22" xfId="0" applyFont="1" applyFill="1" applyBorder="1" applyAlignment="1">
      <alignment horizontal="centerContinuous" vertical="center" shrinkToFit="1"/>
    </xf>
    <xf numFmtId="0" fontId="16" fillId="5" borderId="22" xfId="3" applyFont="1" applyFill="1" applyBorder="1" applyAlignment="1">
      <alignment horizontal="center" vertical="center"/>
    </xf>
    <xf numFmtId="0" fontId="16" fillId="5" borderId="23" xfId="0" applyFont="1" applyFill="1" applyBorder="1" applyAlignment="1">
      <alignment horizontal="centerContinuous" vertical="center"/>
    </xf>
    <xf numFmtId="0" fontId="16" fillId="5" borderId="22" xfId="0" applyFont="1" applyFill="1" applyBorder="1" applyAlignment="1">
      <alignment horizontal="centerContinuous" vertical="center"/>
    </xf>
    <xf numFmtId="0" fontId="16" fillId="4" borderId="0" xfId="3" applyFont="1" applyFill="1" applyBorder="1" applyAlignment="1">
      <alignment horizontal="left" vertical="center" indent="2"/>
    </xf>
    <xf numFmtId="0" fontId="16" fillId="0" borderId="0" xfId="3" applyFont="1" applyBorder="1" applyAlignment="1">
      <alignment horizontal="left" vertical="top"/>
    </xf>
    <xf numFmtId="0" fontId="16" fillId="0" borderId="0" xfId="3" applyFont="1" applyBorder="1" applyAlignment="1">
      <alignment horizontal="left" vertical="top" wrapText="1"/>
    </xf>
    <xf numFmtId="0" fontId="16" fillId="0" borderId="0" xfId="3" applyFont="1" applyAlignment="1">
      <alignment horizontal="left" vertical="center"/>
    </xf>
    <xf numFmtId="0" fontId="16" fillId="0" borderId="0" xfId="3" applyFont="1" applyAlignment="1">
      <alignment horizontal="left"/>
    </xf>
    <xf numFmtId="0" fontId="16" fillId="4" borderId="24" xfId="3" applyFont="1" applyFill="1" applyBorder="1" applyAlignment="1">
      <alignment horizontal="center" vertical="center" shrinkToFit="1"/>
    </xf>
    <xf numFmtId="0" fontId="16" fillId="5" borderId="25" xfId="0" applyFont="1" applyFill="1" applyBorder="1" applyAlignment="1">
      <alignment horizontal="centerContinuous" vertical="center" shrinkToFit="1"/>
    </xf>
    <xf numFmtId="0" fontId="16" fillId="5" borderId="25" xfId="0" applyFont="1" applyFill="1" applyBorder="1" applyAlignment="1">
      <alignment horizontal="centerContinuous" vertical="center"/>
    </xf>
    <xf numFmtId="0" fontId="16" fillId="4" borderId="0" xfId="0" applyFont="1" applyFill="1" applyBorder="1" applyAlignment="1">
      <alignment vertical="center"/>
    </xf>
    <xf numFmtId="0" fontId="16" fillId="0" borderId="14" xfId="3" applyFont="1" applyBorder="1" applyAlignment="1">
      <alignment horizontal="center"/>
    </xf>
    <xf numFmtId="181" fontId="16" fillId="0" borderId="23" xfId="1" applyNumberFormat="1" applyFont="1" applyBorder="1" applyAlignment="1">
      <alignment horizontal="centerContinuous" vertical="center" shrinkToFit="1"/>
    </xf>
    <xf numFmtId="0" fontId="16" fillId="4" borderId="23" xfId="3" applyFont="1" applyFill="1" applyBorder="1" applyAlignment="1">
      <alignment horizontal="center" vertical="center" shrinkToFit="1"/>
    </xf>
    <xf numFmtId="0" fontId="16" fillId="4" borderId="26" xfId="3" applyFont="1" applyFill="1" applyBorder="1" applyAlignment="1">
      <alignment horizontal="center" vertical="center" shrinkToFit="1"/>
    </xf>
    <xf numFmtId="182" fontId="16" fillId="0" borderId="25" xfId="1" applyNumberFormat="1" applyFont="1" applyBorder="1" applyAlignment="1">
      <alignment horizontal="centerContinuous" vertical="center" shrinkToFit="1"/>
    </xf>
    <xf numFmtId="0" fontId="16" fillId="4" borderId="25" xfId="1" applyNumberFormat="1" applyFont="1" applyFill="1" applyBorder="1" applyAlignment="1">
      <alignment horizontal="center" vertical="center" shrinkToFit="1"/>
    </xf>
    <xf numFmtId="0" fontId="16" fillId="4" borderId="27" xfId="1" applyNumberFormat="1" applyFont="1" applyFill="1" applyBorder="1" applyAlignment="1">
      <alignment horizontal="center" vertical="center" shrinkToFit="1"/>
    </xf>
    <xf numFmtId="182" fontId="16" fillId="0" borderId="25" xfId="1" applyNumberFormat="1" applyFont="1" applyBorder="1" applyAlignment="1">
      <alignment horizontal="center" vertical="center" shrinkToFit="1"/>
    </xf>
    <xf numFmtId="0" fontId="16" fillId="0" borderId="28" xfId="1" applyNumberFormat="1" applyFont="1" applyBorder="1" applyAlignment="1">
      <alignment horizontal="center" vertical="center" shrinkToFit="1"/>
    </xf>
    <xf numFmtId="0" fontId="16" fillId="4" borderId="28" xfId="1" applyNumberFormat="1" applyFont="1" applyFill="1" applyBorder="1" applyAlignment="1">
      <alignment horizontal="center" vertical="center" shrinkToFit="1"/>
    </xf>
    <xf numFmtId="0" fontId="16" fillId="4" borderId="29" xfId="3" applyFont="1" applyFill="1" applyBorder="1" applyAlignment="1">
      <alignment horizontal="center" vertical="center" shrinkToFit="1"/>
    </xf>
    <xf numFmtId="0" fontId="16" fillId="5" borderId="28" xfId="0" applyFont="1" applyFill="1" applyBorder="1" applyAlignment="1">
      <alignment horizontal="centerContinuous" vertical="center" shrinkToFit="1"/>
    </xf>
    <xf numFmtId="0" fontId="16" fillId="5" borderId="28" xfId="0" applyFont="1" applyFill="1" applyBorder="1" applyAlignment="1">
      <alignment horizontal="centerContinuous" vertical="center"/>
    </xf>
    <xf numFmtId="38" fontId="16" fillId="0" borderId="22" xfId="1" applyFont="1" applyBorder="1" applyAlignment="1">
      <alignment horizontal="right" vertical="center" shrinkToFit="1"/>
    </xf>
    <xf numFmtId="38" fontId="16" fillId="4" borderId="22" xfId="1" applyFont="1" applyFill="1" applyBorder="1" applyAlignment="1">
      <alignment horizontal="right" vertical="center" shrinkToFit="1"/>
    </xf>
    <xf numFmtId="38" fontId="16" fillId="4" borderId="24" xfId="1" applyFont="1" applyFill="1" applyBorder="1" applyAlignment="1">
      <alignment horizontal="right" vertical="center" shrinkToFit="1"/>
    </xf>
    <xf numFmtId="38" fontId="16" fillId="5" borderId="22" xfId="0" applyNumberFormat="1" applyFont="1" applyFill="1" applyBorder="1" applyAlignment="1">
      <alignment horizontal="right" vertical="center" shrinkToFit="1"/>
    </xf>
    <xf numFmtId="38" fontId="16" fillId="4" borderId="22" xfId="1" applyFont="1" applyFill="1" applyBorder="1" applyAlignment="1">
      <alignment vertical="center" shrinkToFit="1"/>
    </xf>
    <xf numFmtId="38" fontId="16" fillId="5" borderId="22" xfId="0" applyNumberFormat="1" applyFont="1" applyFill="1" applyBorder="1" applyAlignment="1">
      <alignment vertical="center" shrinkToFit="1"/>
    </xf>
    <xf numFmtId="0" fontId="19" fillId="0" borderId="0" xfId="3" applyFont="1" applyAlignment="1">
      <alignment horizontal="right" vertical="center"/>
    </xf>
    <xf numFmtId="0" fontId="16" fillId="0" borderId="0" xfId="3" applyFont="1" applyFill="1" applyBorder="1" applyAlignment="1">
      <alignment horizontal="center"/>
    </xf>
    <xf numFmtId="0" fontId="16" fillId="0" borderId="0" xfId="3" applyFont="1" applyFill="1" applyBorder="1" applyAlignment="1">
      <alignment horizontal="center" vertical="center" shrinkToFit="1"/>
    </xf>
    <xf numFmtId="38" fontId="16" fillId="0" borderId="0" xfId="1" applyFont="1" applyFill="1" applyBorder="1" applyAlignment="1">
      <alignment horizontal="right" vertical="center" shrinkToFit="1"/>
    </xf>
    <xf numFmtId="0" fontId="16" fillId="0" borderId="30" xfId="3" applyFont="1" applyFill="1" applyBorder="1" applyAlignment="1">
      <alignment horizontal="center" vertical="center"/>
    </xf>
    <xf numFmtId="38" fontId="16" fillId="0" borderId="30" xfId="1" applyFont="1" applyFill="1" applyBorder="1" applyAlignment="1">
      <alignment vertical="center" shrinkToFit="1"/>
    </xf>
    <xf numFmtId="0" fontId="19" fillId="0" borderId="0" xfId="3" applyFont="1" applyFill="1" applyBorder="1" applyAlignment="1">
      <alignment horizontal="right" vertical="center"/>
    </xf>
    <xf numFmtId="0" fontId="16" fillId="0" borderId="0" xfId="3" applyFont="1" applyBorder="1" applyAlignment="1">
      <alignment horizontal="lef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left" vertical="center" indent="2"/>
    </xf>
    <xf numFmtId="0" fontId="9" fillId="4" borderId="0" xfId="0" applyFont="1" applyFill="1" applyBorder="1" applyAlignment="1">
      <alignment horizontal="distributed" vertical="center" indent="1"/>
    </xf>
    <xf numFmtId="0" fontId="9" fillId="4" borderId="0" xfId="0" applyFont="1" applyFill="1" applyBorder="1" applyAlignment="1">
      <alignment horizontal="distributed" vertical="center"/>
    </xf>
    <xf numFmtId="0" fontId="9" fillId="0" borderId="0" xfId="0" applyFont="1" applyBorder="1" applyAlignment="1">
      <alignment horizontal="distributed" vertical="center"/>
    </xf>
    <xf numFmtId="0" fontId="9" fillId="0" borderId="0" xfId="0" applyFont="1" applyBorder="1" applyAlignment="1">
      <alignment horizontal="distributed" vertical="center" indent="1"/>
    </xf>
    <xf numFmtId="0" fontId="9" fillId="4" borderId="0" xfId="0" applyFont="1" applyFill="1" applyBorder="1" applyAlignment="1">
      <alignment horizontal="center" vertical="center"/>
    </xf>
    <xf numFmtId="0" fontId="9" fillId="0" borderId="0" xfId="0" quotePrefix="1" applyFont="1" applyFill="1" applyBorder="1" applyAlignment="1">
      <alignment horizontal="center" vertical="center" shrinkToFit="1"/>
    </xf>
    <xf numFmtId="0" fontId="9" fillId="4" borderId="0" xfId="0" applyFont="1" applyFill="1" applyBorder="1" applyAlignment="1">
      <alignment horizontal="right" vertical="center" indent="1"/>
    </xf>
    <xf numFmtId="0" fontId="16" fillId="0" borderId="0" xfId="5" applyFont="1">
      <alignment vertical="center"/>
    </xf>
    <xf numFmtId="0" fontId="21" fillId="0" borderId="0" xfId="5" applyFont="1" applyAlignment="1">
      <alignment horizontal="center" vertical="center" wrapText="1"/>
    </xf>
    <xf numFmtId="0" fontId="22" fillId="0" borderId="0" xfId="5" applyFont="1" applyAlignment="1">
      <alignment horizontal="distributed" vertical="center" indent="10"/>
    </xf>
    <xf numFmtId="0" fontId="21" fillId="0" borderId="0" xfId="5" applyFont="1" applyAlignment="1">
      <alignment horizontal="center" vertical="center"/>
    </xf>
    <xf numFmtId="0" fontId="23" fillId="0" borderId="0" xfId="5" applyFont="1">
      <alignment vertical="center"/>
    </xf>
    <xf numFmtId="0" fontId="24" fillId="0" borderId="14" xfId="5" applyFont="1" applyBorder="1" applyAlignment="1">
      <alignment horizontal="center" vertical="center"/>
    </xf>
    <xf numFmtId="0" fontId="25" fillId="0" borderId="26" xfId="5" applyFont="1" applyBorder="1" applyAlignment="1">
      <alignment horizontal="distributed" vertical="center"/>
    </xf>
    <xf numFmtId="0" fontId="25" fillId="0" borderId="30" xfId="5" applyFont="1" applyBorder="1" applyAlignment="1">
      <alignment horizontal="distributed" vertical="center"/>
    </xf>
    <xf numFmtId="0" fontId="25" fillId="0" borderId="31" xfId="5" applyFont="1" applyBorder="1" applyAlignment="1">
      <alignment horizontal="distributed" vertical="center"/>
    </xf>
    <xf numFmtId="0" fontId="16" fillId="0" borderId="0" xfId="5" applyFont="1" applyBorder="1">
      <alignment vertical="center"/>
    </xf>
    <xf numFmtId="0" fontId="24" fillId="0" borderId="0" xfId="5" applyFont="1">
      <alignment vertical="center"/>
    </xf>
    <xf numFmtId="0" fontId="25" fillId="0" borderId="27" xfId="5" applyFont="1" applyBorder="1" applyAlignment="1">
      <alignment horizontal="distributed" vertical="center"/>
    </xf>
    <xf numFmtId="0" fontId="25" fillId="0" borderId="0" xfId="5" applyFont="1" applyBorder="1" applyAlignment="1">
      <alignment horizontal="distributed" vertical="center"/>
    </xf>
    <xf numFmtId="0" fontId="25" fillId="0" borderId="14" xfId="5" applyFont="1" applyBorder="1" applyAlignment="1">
      <alignment horizontal="distributed" vertical="center"/>
    </xf>
    <xf numFmtId="0" fontId="16" fillId="0" borderId="14" xfId="5" applyFont="1" applyBorder="1">
      <alignment vertical="center"/>
    </xf>
    <xf numFmtId="0" fontId="25" fillId="0" borderId="29" xfId="5" applyFont="1" applyBorder="1" applyAlignment="1">
      <alignment horizontal="distributed" vertical="center"/>
    </xf>
    <xf numFmtId="0" fontId="25" fillId="0" borderId="18" xfId="5" applyFont="1" applyBorder="1" applyAlignment="1">
      <alignment horizontal="distributed" vertical="center"/>
    </xf>
    <xf numFmtId="0" fontId="25" fillId="0" borderId="19" xfId="5" applyFont="1" applyBorder="1" applyAlignment="1">
      <alignment horizontal="distributed" vertical="center"/>
    </xf>
    <xf numFmtId="0" fontId="24" fillId="0" borderId="26" xfId="5" applyFont="1" applyBorder="1" applyAlignment="1">
      <alignment horizontal="center" vertical="center"/>
    </xf>
    <xf numFmtId="0" fontId="24" fillId="0" borderId="31" xfId="5" applyFont="1" applyBorder="1" applyAlignment="1">
      <alignment horizontal="center" vertical="center"/>
    </xf>
    <xf numFmtId="0" fontId="25" fillId="0" borderId="26" xfId="5" applyFont="1" applyBorder="1" applyAlignment="1">
      <alignment horizontal="center" vertical="center" wrapText="1"/>
    </xf>
    <xf numFmtId="0" fontId="25" fillId="0" borderId="30" xfId="5" applyFont="1" applyBorder="1" applyAlignment="1">
      <alignment horizontal="center" vertical="center" wrapText="1"/>
    </xf>
    <xf numFmtId="0" fontId="25" fillId="0" borderId="31" xfId="5" applyFont="1" applyBorder="1" applyAlignment="1">
      <alignment horizontal="center" vertical="center" wrapText="1"/>
    </xf>
    <xf numFmtId="0" fontId="24" fillId="0" borderId="27" xfId="5" applyFont="1" applyBorder="1" applyAlignment="1">
      <alignment horizontal="center" vertical="center"/>
    </xf>
    <xf numFmtId="0" fontId="25" fillId="0" borderId="29" xfId="5" applyFont="1" applyBorder="1" applyAlignment="1">
      <alignment horizontal="center" vertical="center" wrapText="1"/>
    </xf>
    <xf numFmtId="0" fontId="25" fillId="0" borderId="18" xfId="5" applyFont="1" applyBorder="1" applyAlignment="1">
      <alignment horizontal="center" vertical="center" wrapText="1"/>
    </xf>
    <xf numFmtId="0" fontId="25" fillId="0" borderId="19" xfId="5" applyFont="1" applyBorder="1" applyAlignment="1">
      <alignment horizontal="center" vertical="center" wrapText="1"/>
    </xf>
    <xf numFmtId="0" fontId="24" fillId="0" borderId="0" xfId="5" applyFont="1" applyAlignment="1">
      <alignment horizontal="center" vertical="center"/>
    </xf>
    <xf numFmtId="0" fontId="25" fillId="0" borderId="26" xfId="5" applyFont="1" applyBorder="1" applyAlignment="1">
      <alignment horizontal="distributed"/>
    </xf>
    <xf numFmtId="0" fontId="25" fillId="0" borderId="31" xfId="5" applyFont="1" applyBorder="1" applyAlignment="1">
      <alignment horizontal="distributed" vertical="top"/>
    </xf>
    <xf numFmtId="0" fontId="16" fillId="0" borderId="26" xfId="5" applyFont="1" applyBorder="1">
      <alignment vertical="center"/>
    </xf>
    <xf numFmtId="0" fontId="16" fillId="4" borderId="31" xfId="5" applyFont="1" applyFill="1" applyBorder="1" applyAlignment="1">
      <alignment horizontal="center" vertical="center" shrinkToFit="1"/>
    </xf>
    <xf numFmtId="0" fontId="25" fillId="0" borderId="27" xfId="5" applyFont="1" applyBorder="1" applyAlignment="1">
      <alignment horizontal="distributed"/>
    </xf>
    <xf numFmtId="0" fontId="25" fillId="0" borderId="14" xfId="5" applyFont="1" applyBorder="1" applyAlignment="1">
      <alignment horizontal="distributed" vertical="top"/>
    </xf>
    <xf numFmtId="0" fontId="16" fillId="0" borderId="27" xfId="5" applyFont="1" applyBorder="1">
      <alignment vertical="center"/>
    </xf>
    <xf numFmtId="0" fontId="16" fillId="4" borderId="14" xfId="5" applyFont="1" applyFill="1" applyBorder="1" applyAlignment="1">
      <alignment horizontal="center" vertical="center" shrinkToFit="1"/>
    </xf>
    <xf numFmtId="0" fontId="16" fillId="4" borderId="27" xfId="5" applyFont="1" applyFill="1" applyBorder="1" applyAlignment="1">
      <alignment horizontal="center" vertical="center" wrapText="1"/>
    </xf>
    <xf numFmtId="0" fontId="16" fillId="4" borderId="14" xfId="5" applyFont="1" applyFill="1" applyBorder="1" applyAlignment="1">
      <alignment horizontal="center" vertical="center" wrapText="1"/>
    </xf>
    <xf numFmtId="183" fontId="26" fillId="0" borderId="32" xfId="5" applyNumberFormat="1" applyFont="1" applyBorder="1" applyAlignment="1">
      <alignment horizontal="center" vertical="center"/>
    </xf>
    <xf numFmtId="183" fontId="26" fillId="0" borderId="33" xfId="5" applyNumberFormat="1" applyFont="1" applyBorder="1" applyAlignment="1">
      <alignment horizontal="center" vertical="center"/>
    </xf>
    <xf numFmtId="183" fontId="26" fillId="0" borderId="27" xfId="5" applyNumberFormat="1" applyFont="1" applyBorder="1" applyAlignment="1">
      <alignment horizontal="center" vertical="center"/>
    </xf>
    <xf numFmtId="183" fontId="26" fillId="0" borderId="14" xfId="5" applyNumberFormat="1" applyFont="1" applyBorder="1" applyAlignment="1">
      <alignment horizontal="center" vertical="center"/>
    </xf>
    <xf numFmtId="0" fontId="16" fillId="0" borderId="27" xfId="5" applyFont="1" applyBorder="1" applyAlignment="1">
      <alignment horizontal="center" vertical="center"/>
    </xf>
    <xf numFmtId="0" fontId="25" fillId="0" borderId="27" xfId="5" applyFont="1" applyBorder="1" applyAlignment="1">
      <alignment horizontal="center"/>
    </xf>
    <xf numFmtId="0" fontId="25" fillId="0" borderId="14" xfId="5" applyFont="1" applyBorder="1" applyAlignment="1">
      <alignment horizontal="center" vertical="top"/>
    </xf>
    <xf numFmtId="0" fontId="24" fillId="0" borderId="0" xfId="5" applyFont="1" applyBorder="1" applyAlignment="1">
      <alignment horizontal="center" vertical="center"/>
    </xf>
    <xf numFmtId="0" fontId="16" fillId="0" borderId="14" xfId="5" applyFont="1" applyBorder="1" applyAlignment="1">
      <alignment vertical="center"/>
    </xf>
    <xf numFmtId="0" fontId="16" fillId="0" borderId="29" xfId="5" applyFont="1" applyBorder="1">
      <alignment vertical="center"/>
    </xf>
    <xf numFmtId="0" fontId="25" fillId="0" borderId="19" xfId="5" applyFont="1" applyBorder="1" applyAlignment="1">
      <alignment horizontal="center" vertical="top"/>
    </xf>
    <xf numFmtId="0" fontId="16" fillId="4" borderId="19" xfId="5" applyFont="1" applyFill="1" applyBorder="1" applyAlignment="1">
      <alignment horizontal="center" vertical="center" shrinkToFit="1"/>
    </xf>
    <xf numFmtId="0" fontId="27" fillId="0" borderId="26" xfId="5" applyFont="1" applyBorder="1" applyAlignment="1">
      <alignment horizontal="center" vertical="center"/>
    </xf>
    <xf numFmtId="0" fontId="27" fillId="0" borderId="31" xfId="5" applyFont="1" applyBorder="1" applyAlignment="1">
      <alignment horizontal="center" vertical="center"/>
    </xf>
    <xf numFmtId="0" fontId="27" fillId="0" borderId="27" xfId="5" applyFont="1" applyBorder="1" applyAlignment="1">
      <alignment horizontal="center" vertical="center"/>
    </xf>
    <xf numFmtId="0" fontId="27" fillId="0" borderId="14" xfId="5" applyFont="1" applyBorder="1" applyAlignment="1">
      <alignment horizontal="center" vertical="center"/>
    </xf>
    <xf numFmtId="0" fontId="16" fillId="0" borderId="31" xfId="5" applyFont="1" applyBorder="1">
      <alignment vertical="center"/>
    </xf>
    <xf numFmtId="49" fontId="16" fillId="4" borderId="27" xfId="5" applyNumberFormat="1" applyFont="1" applyFill="1" applyBorder="1" applyAlignment="1">
      <alignment horizontal="center" vertical="center"/>
    </xf>
    <xf numFmtId="49" fontId="16" fillId="4" borderId="14" xfId="5" applyNumberFormat="1" applyFont="1" applyFill="1" applyBorder="1" applyAlignment="1">
      <alignment horizontal="center" vertical="center"/>
    </xf>
    <xf numFmtId="0" fontId="27" fillId="0" borderId="29" xfId="5" applyFont="1" applyBorder="1" applyAlignment="1">
      <alignment horizontal="center" vertical="center"/>
    </xf>
    <xf numFmtId="0" fontId="27" fillId="0" borderId="19" xfId="5" applyFont="1" applyBorder="1" applyAlignment="1">
      <alignment horizontal="center" vertical="center"/>
    </xf>
    <xf numFmtId="0" fontId="16" fillId="4" borderId="26" xfId="5" applyFont="1" applyFill="1" applyBorder="1" applyAlignment="1">
      <alignment horizontal="center" vertical="center"/>
    </xf>
    <xf numFmtId="0" fontId="16" fillId="4" borderId="31" xfId="5" applyFont="1" applyFill="1" applyBorder="1" applyAlignment="1">
      <alignment horizontal="center" vertical="center"/>
    </xf>
    <xf numFmtId="0" fontId="16" fillId="4" borderId="34" xfId="5" applyFont="1" applyFill="1" applyBorder="1" applyAlignment="1">
      <alignment horizontal="center" vertical="center"/>
    </xf>
    <xf numFmtId="0" fontId="16" fillId="4" borderId="35" xfId="5" applyFont="1" applyFill="1" applyBorder="1" applyAlignment="1">
      <alignment horizontal="center" vertical="center"/>
    </xf>
    <xf numFmtId="0" fontId="16" fillId="4" borderId="36" xfId="5" applyFont="1" applyFill="1" applyBorder="1" applyAlignment="1">
      <alignment horizontal="center" vertical="center"/>
    </xf>
    <xf numFmtId="0" fontId="16" fillId="4" borderId="37" xfId="5" applyFont="1" applyFill="1" applyBorder="1" applyAlignment="1">
      <alignment horizontal="center" vertical="center"/>
    </xf>
    <xf numFmtId="0" fontId="23" fillId="0" borderId="27" xfId="5" applyFont="1" applyBorder="1" applyAlignment="1">
      <alignment horizontal="center" vertical="center"/>
    </xf>
    <xf numFmtId="0" fontId="23" fillId="0" borderId="14" xfId="5" applyFont="1" applyBorder="1" applyAlignment="1">
      <alignment horizontal="center" vertical="center"/>
    </xf>
    <xf numFmtId="183" fontId="26" fillId="0" borderId="29" xfId="5" applyNumberFormat="1" applyFont="1" applyBorder="1" applyAlignment="1">
      <alignment horizontal="center" vertical="center"/>
    </xf>
    <xf numFmtId="183" fontId="26" fillId="0" borderId="19" xfId="5" applyNumberFormat="1" applyFont="1" applyBorder="1" applyAlignment="1">
      <alignment horizontal="center" vertical="center"/>
    </xf>
    <xf numFmtId="0" fontId="24" fillId="0" borderId="0" xfId="5" applyFont="1" applyBorder="1">
      <alignment vertical="center"/>
    </xf>
    <xf numFmtId="0" fontId="16" fillId="4" borderId="14" xfId="5" applyFont="1" applyFill="1" applyBorder="1" applyAlignment="1">
      <alignment horizontal="center" vertical="center"/>
    </xf>
    <xf numFmtId="0" fontId="16" fillId="4" borderId="29" xfId="5" applyFont="1" applyFill="1" applyBorder="1" applyAlignment="1">
      <alignment horizontal="center" vertical="center"/>
    </xf>
    <xf numFmtId="0" fontId="16" fillId="4" borderId="19" xfId="5" applyFont="1" applyFill="1" applyBorder="1" applyAlignment="1">
      <alignment horizontal="center" vertical="center"/>
    </xf>
    <xf numFmtId="0" fontId="16" fillId="0" borderId="30" xfId="5" applyFont="1" applyBorder="1">
      <alignment vertical="center"/>
    </xf>
    <xf numFmtId="0" fontId="16" fillId="0" borderId="0" xfId="5" applyFont="1" applyBorder="1" applyAlignment="1">
      <alignment horizontal="right" vertical="center"/>
    </xf>
    <xf numFmtId="0" fontId="16" fillId="0" borderId="0" xfId="5" applyFont="1" applyAlignment="1">
      <alignment horizontal="right" vertical="center"/>
    </xf>
    <xf numFmtId="0" fontId="25" fillId="0" borderId="29" xfId="5" applyFont="1" applyBorder="1" applyAlignment="1">
      <alignment horizontal="center" vertical="center" shrinkToFit="1"/>
    </xf>
    <xf numFmtId="0" fontId="25" fillId="0" borderId="19" xfId="5" applyFont="1" applyBorder="1" applyAlignment="1">
      <alignment horizontal="center" vertical="center" shrinkToFit="1"/>
    </xf>
    <xf numFmtId="176" fontId="9" fillId="0" borderId="0" xfId="0" applyNumberFormat="1" applyFont="1" applyBorder="1" applyAlignment="1">
      <alignment horizontal="distributed" vertical="center" indent="1"/>
    </xf>
    <xf numFmtId="0" fontId="9" fillId="4" borderId="0" xfId="0" applyFont="1" applyFill="1" applyBorder="1" applyAlignment="1">
      <alignment horizontal="left" vertical="center" indent="1"/>
    </xf>
    <xf numFmtId="0" fontId="28" fillId="0" borderId="0" xfId="0" applyFont="1" applyFill="1" applyBorder="1" applyAlignment="1">
      <alignment horizontal="center" vertical="center" wrapText="1"/>
    </xf>
    <xf numFmtId="49" fontId="9" fillId="0" borderId="7"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0" fontId="29" fillId="0" borderId="8" xfId="0" applyFont="1" applyFill="1" applyBorder="1" applyAlignment="1">
      <alignment horizontal="left" vertical="center"/>
    </xf>
    <xf numFmtId="0" fontId="29" fillId="4" borderId="9" xfId="0" applyFont="1" applyFill="1" applyBorder="1" applyAlignment="1">
      <alignment horizontal="center" vertical="center" wrapText="1"/>
    </xf>
    <xf numFmtId="0" fontId="29" fillId="4" borderId="10" xfId="0" applyFont="1" applyFill="1" applyBorder="1" applyAlignment="1">
      <alignment horizontal="center" vertical="center" wrapText="1"/>
    </xf>
    <xf numFmtId="0" fontId="28" fillId="0" borderId="12" xfId="0" applyFont="1" applyFill="1" applyBorder="1" applyAlignment="1">
      <alignment horizontal="left" vertical="center" shrinkToFit="1"/>
    </xf>
    <xf numFmtId="0" fontId="28" fillId="0" borderId="15" xfId="0" applyFont="1" applyFill="1" applyBorder="1" applyAlignment="1">
      <alignment horizontal="left" vertical="center" shrinkToFit="1"/>
    </xf>
    <xf numFmtId="0" fontId="28" fillId="0" borderId="17" xfId="0" applyFont="1" applyFill="1" applyBorder="1" applyAlignment="1">
      <alignment horizontal="left" vertical="center" shrinkToFit="1"/>
    </xf>
    <xf numFmtId="0" fontId="29" fillId="0" borderId="13" xfId="0" applyFont="1" applyFill="1" applyBorder="1" applyAlignment="1">
      <alignment horizontal="left" vertical="center"/>
    </xf>
    <xf numFmtId="0" fontId="29" fillId="4" borderId="0" xfId="0" applyFont="1" applyFill="1" applyBorder="1" applyAlignment="1">
      <alignment horizontal="left" vertical="center"/>
    </xf>
    <xf numFmtId="0" fontId="29" fillId="4" borderId="6" xfId="0" applyFont="1" applyFill="1" applyBorder="1" applyAlignment="1">
      <alignment horizontal="left" vertical="center"/>
    </xf>
    <xf numFmtId="0" fontId="9" fillId="0" borderId="0" xfId="0" applyFont="1" applyFill="1" applyBorder="1" applyAlignment="1">
      <alignment horizontal="distributed" indent="2"/>
    </xf>
    <xf numFmtId="0" fontId="9" fillId="0" borderId="14" xfId="0" applyFont="1" applyFill="1" applyBorder="1" applyAlignment="1">
      <alignment horizontal="distributed" indent="2"/>
    </xf>
    <xf numFmtId="0" fontId="28" fillId="0" borderId="7" xfId="0" applyFont="1" applyFill="1" applyBorder="1" applyAlignment="1">
      <alignment horizontal="left" vertical="center" wrapText="1" indent="1"/>
    </xf>
    <xf numFmtId="176" fontId="29" fillId="0" borderId="7" xfId="0" applyNumberFormat="1" applyFont="1" applyBorder="1" applyAlignment="1">
      <alignment horizontal="left" vertical="center" wrapText="1" indent="1"/>
    </xf>
    <xf numFmtId="0" fontId="28" fillId="4" borderId="7" xfId="0" applyFont="1" applyFill="1" applyBorder="1" applyAlignment="1">
      <alignment horizontal="left" vertical="center" wrapText="1" indent="1"/>
    </xf>
    <xf numFmtId="179" fontId="28" fillId="0" borderId="7" xfId="6" applyNumberFormat="1" applyFont="1" applyFill="1" applyBorder="1" applyAlignment="1">
      <alignment horizontal="left" vertical="center" wrapText="1" indent="1"/>
    </xf>
    <xf numFmtId="179" fontId="28" fillId="0" borderId="8" xfId="6" applyNumberFormat="1" applyFont="1" applyFill="1" applyBorder="1" applyAlignment="1">
      <alignment horizontal="left" vertical="center" wrapText="1" indent="1"/>
    </xf>
    <xf numFmtId="179" fontId="28" fillId="0" borderId="10" xfId="6" applyNumberFormat="1" applyFont="1" applyFill="1" applyBorder="1" applyAlignment="1">
      <alignment horizontal="left" vertical="center" indent="1"/>
    </xf>
    <xf numFmtId="0" fontId="9" fillId="0" borderId="0" xfId="0" applyFont="1" applyFill="1" applyBorder="1" applyAlignment="1">
      <alignment horizontal="center" shrinkToFit="1"/>
    </xf>
    <xf numFmtId="0" fontId="9" fillId="0" borderId="0" xfId="0" applyFont="1" applyFill="1" applyBorder="1" applyAlignment="1">
      <alignment horizontal="center"/>
    </xf>
    <xf numFmtId="0" fontId="9" fillId="0" borderId="14" xfId="0" applyFont="1" applyFill="1" applyBorder="1" applyAlignment="1">
      <alignment horizontal="center"/>
    </xf>
    <xf numFmtId="0" fontId="28" fillId="0" borderId="11" xfId="0" applyFont="1" applyBorder="1" applyAlignment="1">
      <alignment horizontal="left" vertical="center" wrapText="1" indent="1"/>
    </xf>
    <xf numFmtId="176" fontId="29" fillId="0" borderId="11" xfId="0" applyNumberFormat="1" applyFont="1" applyBorder="1" applyAlignment="1">
      <alignment horizontal="left" vertical="center" wrapText="1" indent="1"/>
    </xf>
    <xf numFmtId="0" fontId="28" fillId="4" borderId="11" xfId="0" applyFont="1" applyFill="1" applyBorder="1" applyAlignment="1">
      <alignment horizontal="left" vertical="center" wrapText="1" indent="1"/>
    </xf>
    <xf numFmtId="179" fontId="28" fillId="0" borderId="11" xfId="6" applyNumberFormat="1" applyFont="1" applyFill="1" applyBorder="1" applyAlignment="1">
      <alignment horizontal="left" vertical="center" wrapText="1"/>
    </xf>
    <xf numFmtId="184" fontId="28" fillId="0" borderId="13" xfId="6" applyNumberFormat="1" applyFont="1" applyFill="1" applyBorder="1" applyAlignment="1">
      <alignment horizontal="left" vertical="center" wrapText="1"/>
    </xf>
    <xf numFmtId="179" fontId="28" fillId="0" borderId="6" xfId="6" applyNumberFormat="1" applyFont="1" applyFill="1" applyBorder="1" applyAlignment="1">
      <alignment horizontal="left" vertical="center" indent="1"/>
    </xf>
    <xf numFmtId="0" fontId="9" fillId="0" borderId="0" xfId="0" applyFont="1" applyFill="1" applyBorder="1" applyAlignment="1">
      <alignment horizontal="left" shrinkToFit="1"/>
    </xf>
    <xf numFmtId="0" fontId="28" fillId="0" borderId="12" xfId="0" applyFont="1" applyFill="1" applyBorder="1" applyAlignment="1">
      <alignment horizontal="left" vertical="center" wrapText="1" indent="1"/>
    </xf>
    <xf numFmtId="176" fontId="29" fillId="0" borderId="12" xfId="0" applyNumberFormat="1" applyFont="1" applyBorder="1" applyAlignment="1">
      <alignment horizontal="left" vertical="center" wrapText="1" indent="1"/>
    </xf>
    <xf numFmtId="0" fontId="28" fillId="4" borderId="12" xfId="0" applyFont="1" applyFill="1" applyBorder="1" applyAlignment="1">
      <alignment horizontal="left" vertical="center" wrapText="1" indent="1"/>
    </xf>
    <xf numFmtId="179" fontId="28" fillId="0" borderId="12" xfId="6" applyNumberFormat="1" applyFont="1" applyFill="1" applyBorder="1" applyAlignment="1">
      <alignment horizontal="left" vertical="center" wrapText="1"/>
    </xf>
    <xf numFmtId="184" fontId="28" fillId="0" borderId="15" xfId="6" applyNumberFormat="1" applyFont="1" applyFill="1" applyBorder="1" applyAlignment="1">
      <alignment horizontal="left" vertical="center" wrapText="1"/>
    </xf>
    <xf numFmtId="179" fontId="28" fillId="0" borderId="17" xfId="6" applyNumberFormat="1" applyFont="1" applyFill="1" applyBorder="1" applyAlignment="1">
      <alignment vertical="center" wrapText="1"/>
    </xf>
    <xf numFmtId="0" fontId="29" fillId="0" borderId="15" xfId="0" applyFont="1" applyFill="1" applyBorder="1" applyAlignment="1">
      <alignment horizontal="left" vertical="center"/>
    </xf>
    <xf numFmtId="0" fontId="29" fillId="4" borderId="16" xfId="0" applyFont="1" applyFill="1" applyBorder="1" applyAlignment="1">
      <alignment horizontal="left" vertical="center"/>
    </xf>
    <xf numFmtId="0" fontId="29" fillId="4" borderId="17" xfId="0" applyFont="1" applyFill="1" applyBorder="1" applyAlignment="1">
      <alignment horizontal="left" vertical="center"/>
    </xf>
    <xf numFmtId="0" fontId="17" fillId="0" borderId="0" xfId="3" applyFont="1" applyAlignment="1">
      <alignment horizontal="left" vertical="center"/>
    </xf>
    <xf numFmtId="0" fontId="30" fillId="0" borderId="0" xfId="3" applyFont="1" applyAlignment="1">
      <alignment horizontal="left" vertical="center"/>
    </xf>
    <xf numFmtId="0" fontId="18" fillId="0" borderId="0" xfId="3" applyFont="1" applyAlignment="1">
      <alignment horizontal="left"/>
    </xf>
    <xf numFmtId="0" fontId="31" fillId="0" borderId="0" xfId="3" applyFont="1" applyAlignment="1">
      <alignment horizontal="justify"/>
    </xf>
    <xf numFmtId="0" fontId="16" fillId="4" borderId="0" xfId="3" applyFont="1" applyFill="1" applyAlignment="1">
      <alignment horizontal="left" indent="2"/>
    </xf>
    <xf numFmtId="0" fontId="16" fillId="0" borderId="0" xfId="3" applyFont="1" applyAlignment="1">
      <alignment horizontal="distributed" indent="2"/>
    </xf>
    <xf numFmtId="0" fontId="16" fillId="4" borderId="0" xfId="3" applyFont="1" applyFill="1"/>
    <xf numFmtId="0" fontId="16" fillId="4" borderId="0" xfId="3" applyFont="1" applyFill="1" applyAlignment="1">
      <alignment horizontal="left"/>
    </xf>
    <xf numFmtId="0" fontId="16" fillId="0" borderId="0" xfId="3" applyFont="1" applyFill="1" applyBorder="1" applyAlignment="1">
      <alignment horizontal="right" indent="1"/>
    </xf>
    <xf numFmtId="0" fontId="19" fillId="0" borderId="0" xfId="3" applyFont="1" applyAlignment="1">
      <alignment horizontal="right"/>
    </xf>
    <xf numFmtId="0" fontId="16" fillId="4" borderId="0" xfId="3" applyFont="1" applyFill="1" applyAlignment="1">
      <alignment horizontal="right"/>
    </xf>
    <xf numFmtId="0" fontId="16" fillId="0" borderId="0" xfId="3" applyFont="1" applyAlignment="1">
      <alignment horizontal="center"/>
    </xf>
    <xf numFmtId="0" fontId="16" fillId="0" borderId="0" xfId="3" applyFont="1" applyFill="1" applyBorder="1" applyAlignment="1"/>
    <xf numFmtId="0" fontId="32" fillId="0" borderId="0" xfId="0" applyFont="1" applyAlignment="1">
      <alignment horizontal="left" vertical="center" shrinkToFit="1"/>
    </xf>
    <xf numFmtId="0" fontId="33" fillId="0" borderId="0" xfId="0" applyFont="1" applyAlignment="1">
      <alignment horizontal="left" vertical="center"/>
    </xf>
    <xf numFmtId="0" fontId="32" fillId="0" borderId="0" xfId="0" applyFont="1" applyAlignment="1">
      <alignment horizontal="left" vertical="center"/>
    </xf>
    <xf numFmtId="0" fontId="3" fillId="0" borderId="0" xfId="0" applyFont="1">
      <alignment vertical="center"/>
    </xf>
    <xf numFmtId="0" fontId="34" fillId="6" borderId="0" xfId="0" applyFont="1" applyFill="1" applyAlignment="1">
      <alignment horizontal="centerContinuous" vertical="center" shrinkToFit="1"/>
    </xf>
    <xf numFmtId="0" fontId="32" fillId="0" borderId="38" xfId="0" applyFont="1" applyBorder="1" applyAlignment="1">
      <alignment horizontal="center" vertical="center" shrinkToFit="1"/>
    </xf>
    <xf numFmtId="0" fontId="32" fillId="0" borderId="39" xfId="0" applyFont="1" applyBorder="1" applyAlignment="1">
      <alignment horizontal="center" vertical="center" shrinkToFit="1"/>
    </xf>
    <xf numFmtId="0" fontId="32" fillId="0" borderId="40"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41" xfId="0" applyFont="1" applyBorder="1" applyAlignment="1">
      <alignment horizontal="center" vertical="center" shrinkToFit="1"/>
    </xf>
    <xf numFmtId="0" fontId="32" fillId="0" borderId="42" xfId="0" applyFont="1" applyBorder="1" applyAlignment="1">
      <alignment horizontal="center" vertical="center" shrinkToFit="1"/>
    </xf>
    <xf numFmtId="0" fontId="32" fillId="0" borderId="43" xfId="0" applyFont="1" applyBorder="1" applyAlignment="1">
      <alignment horizontal="center" vertical="center" shrinkToFit="1"/>
    </xf>
    <xf numFmtId="0" fontId="32" fillId="0" borderId="44" xfId="0" applyFont="1" applyBorder="1" applyAlignment="1">
      <alignment horizontal="center" vertical="center" shrinkToFit="1"/>
    </xf>
    <xf numFmtId="0" fontId="32" fillId="0" borderId="45" xfId="0" applyFont="1" applyBorder="1" applyAlignment="1">
      <alignment horizontal="center" vertical="center" shrinkToFit="1"/>
    </xf>
    <xf numFmtId="0" fontId="32" fillId="0" borderId="46" xfId="0" applyFont="1" applyBorder="1" applyAlignment="1">
      <alignment horizontal="center" vertical="center" shrinkToFit="1"/>
    </xf>
    <xf numFmtId="0" fontId="32" fillId="0" borderId="33" xfId="0" applyFont="1" applyBorder="1" applyAlignment="1">
      <alignment horizontal="center" vertical="center" shrinkToFit="1"/>
    </xf>
    <xf numFmtId="0" fontId="32" fillId="0" borderId="47" xfId="0" applyFont="1" applyBorder="1" applyAlignment="1">
      <alignment horizontal="center" vertical="center" shrinkToFit="1"/>
    </xf>
    <xf numFmtId="0" fontId="3" fillId="0" borderId="0" xfId="0" applyFont="1" applyAlignment="1">
      <alignment vertical="center" shrinkToFit="1"/>
    </xf>
    <xf numFmtId="0" fontId="32" fillId="6" borderId="0" xfId="0" applyFont="1" applyFill="1" applyAlignment="1">
      <alignment horizontal="centerContinuous" vertical="center" shrinkToFit="1"/>
    </xf>
    <xf numFmtId="0" fontId="32" fillId="0" borderId="48" xfId="0" applyFont="1" applyFill="1" applyBorder="1" applyAlignment="1">
      <alignment horizontal="centerContinuous" vertical="center" shrinkToFit="1"/>
    </xf>
    <xf numFmtId="0" fontId="32" fillId="0" borderId="49" xfId="0" applyFont="1" applyFill="1" applyBorder="1" applyAlignment="1">
      <alignment horizontal="centerContinuous" vertical="center" shrinkToFit="1"/>
    </xf>
    <xf numFmtId="185" fontId="32" fillId="7" borderId="49" xfId="0" applyNumberFormat="1" applyFont="1" applyFill="1" applyBorder="1" applyAlignment="1">
      <alignment horizontal="centerContinuous" vertical="center" shrinkToFit="1"/>
    </xf>
    <xf numFmtId="185" fontId="32" fillId="7" borderId="50" xfId="0" applyNumberFormat="1" applyFont="1" applyFill="1" applyBorder="1" applyAlignment="1">
      <alignment horizontal="centerContinuous" vertical="center" shrinkToFit="1"/>
    </xf>
    <xf numFmtId="0" fontId="32" fillId="0" borderId="0" xfId="0" applyFont="1" applyBorder="1" applyAlignment="1">
      <alignment horizontal="centerContinuous" vertical="center" shrinkToFit="1"/>
    </xf>
    <xf numFmtId="186" fontId="32" fillId="4" borderId="51" xfId="0" applyNumberFormat="1" applyFont="1" applyFill="1" applyBorder="1" applyAlignment="1">
      <alignment horizontal="centerContinuous" vertical="center" shrinkToFit="1"/>
    </xf>
    <xf numFmtId="187" fontId="32" fillId="4" borderId="25" xfId="0" applyNumberFormat="1" applyFont="1" applyFill="1" applyBorder="1" applyAlignment="1">
      <alignment horizontal="centerContinuous" vertical="center" shrinkToFit="1"/>
    </xf>
    <xf numFmtId="186" fontId="32" fillId="0" borderId="49" xfId="0" applyNumberFormat="1" applyFont="1" applyBorder="1" applyAlignment="1">
      <alignment horizontal="center" vertical="center" shrinkToFit="1"/>
    </xf>
    <xf numFmtId="0" fontId="32" fillId="0" borderId="49" xfId="0" applyFont="1" applyBorder="1" applyAlignment="1">
      <alignment horizontal="center" vertical="center" shrinkToFit="1"/>
    </xf>
    <xf numFmtId="188" fontId="32" fillId="8" borderId="49" xfId="0" applyNumberFormat="1" applyFont="1" applyFill="1" applyBorder="1" applyAlignment="1">
      <alignment horizontal="centerContinuous" vertical="center" shrinkToFit="1"/>
    </xf>
    <xf numFmtId="0" fontId="32" fillId="4" borderId="52" xfId="0" applyFont="1" applyFill="1" applyBorder="1" applyAlignment="1">
      <alignment horizontal="center" vertical="center" shrinkToFit="1"/>
    </xf>
    <xf numFmtId="0" fontId="32" fillId="4" borderId="53" xfId="0" applyFont="1" applyFill="1" applyBorder="1" applyAlignment="1">
      <alignment horizontal="center" vertical="center" shrinkToFit="1"/>
    </xf>
    <xf numFmtId="0" fontId="32" fillId="4" borderId="54" xfId="0" applyFont="1" applyFill="1" applyBorder="1" applyAlignment="1">
      <alignment horizontal="center" vertical="center" shrinkToFit="1"/>
    </xf>
    <xf numFmtId="0" fontId="32" fillId="7" borderId="55" xfId="0" applyFont="1" applyFill="1" applyBorder="1" applyAlignment="1">
      <alignment horizontal="center" vertical="center" shrinkToFit="1"/>
    </xf>
    <xf numFmtId="0" fontId="32" fillId="4" borderId="56" xfId="0" applyFont="1" applyFill="1" applyBorder="1" applyAlignment="1">
      <alignment horizontal="center" vertical="center" shrinkToFit="1"/>
    </xf>
    <xf numFmtId="187" fontId="32" fillId="4" borderId="49" xfId="0" applyNumberFormat="1" applyFont="1" applyFill="1" applyBorder="1" applyAlignment="1">
      <alignment horizontal="centerContinuous" vertical="center" shrinkToFit="1"/>
    </xf>
    <xf numFmtId="0" fontId="32" fillId="4" borderId="57" xfId="0" applyFont="1" applyFill="1" applyBorder="1" applyAlignment="1">
      <alignment horizontal="center" vertical="center" shrinkToFit="1"/>
    </xf>
    <xf numFmtId="0" fontId="32" fillId="0" borderId="58" xfId="0" applyFont="1" applyBorder="1" applyAlignment="1">
      <alignment horizontal="centerContinuous" vertical="center" shrinkToFit="1"/>
    </xf>
    <xf numFmtId="0" fontId="32" fillId="0" borderId="25" xfId="0" applyFont="1" applyBorder="1" applyAlignment="1">
      <alignment horizontal="centerContinuous" vertical="center" shrinkToFit="1"/>
    </xf>
    <xf numFmtId="0" fontId="32" fillId="7" borderId="25" xfId="0" applyFont="1" applyFill="1" applyBorder="1" applyAlignment="1">
      <alignment horizontal="centerContinuous" vertical="center" shrinkToFit="1"/>
    </xf>
    <xf numFmtId="0" fontId="32" fillId="7" borderId="59" xfId="0" applyFont="1" applyFill="1" applyBorder="1" applyAlignment="1">
      <alignment horizontal="centerContinuous" vertical="center" shrinkToFit="1"/>
    </xf>
    <xf numFmtId="0" fontId="32" fillId="0" borderId="60" xfId="0" applyFont="1" applyBorder="1" applyAlignment="1">
      <alignment horizontal="centerContinuous" vertical="center" shrinkToFit="1"/>
    </xf>
    <xf numFmtId="186" fontId="32" fillId="0" borderId="25" xfId="0" applyNumberFormat="1" applyFont="1" applyBorder="1" applyAlignment="1">
      <alignment horizontal="centerContinuous" vertical="center" shrinkToFit="1"/>
    </xf>
    <xf numFmtId="20" fontId="32" fillId="4" borderId="28" xfId="0" applyNumberFormat="1" applyFont="1" applyFill="1" applyBorder="1" applyAlignment="1">
      <alignment horizontal="center" vertical="center" shrinkToFit="1"/>
    </xf>
    <xf numFmtId="0" fontId="32" fillId="8" borderId="25" xfId="0" applyFont="1" applyFill="1" applyBorder="1" applyAlignment="1">
      <alignment horizontal="centerContinuous" vertical="center" shrinkToFit="1"/>
    </xf>
    <xf numFmtId="0" fontId="32" fillId="4" borderId="61" xfId="0" applyFont="1" applyFill="1" applyBorder="1" applyAlignment="1">
      <alignment horizontal="center" vertical="center" shrinkToFit="1"/>
    </xf>
    <xf numFmtId="0" fontId="32" fillId="4" borderId="62" xfId="0" applyFont="1" applyFill="1" applyBorder="1" applyAlignment="1">
      <alignment horizontal="center" vertical="center" shrinkToFit="1"/>
    </xf>
    <xf numFmtId="0" fontId="32" fillId="4" borderId="63" xfId="0" applyFont="1" applyFill="1" applyBorder="1" applyAlignment="1">
      <alignment horizontal="center" vertical="center" shrinkToFit="1"/>
    </xf>
    <xf numFmtId="185" fontId="32" fillId="4" borderId="28" xfId="0" applyNumberFormat="1" applyFont="1" applyFill="1" applyBorder="1" applyAlignment="1">
      <alignment horizontal="center" vertical="center" shrinkToFit="1"/>
    </xf>
    <xf numFmtId="185" fontId="32" fillId="7" borderId="64" xfId="0" applyNumberFormat="1" applyFont="1" applyFill="1" applyBorder="1" applyAlignment="1">
      <alignment horizontal="center" vertical="center" shrinkToFit="1"/>
    </xf>
    <xf numFmtId="0" fontId="32" fillId="0" borderId="23" xfId="0" applyFont="1" applyBorder="1" applyAlignment="1">
      <alignment horizontal="center" vertical="center" shrinkToFit="1"/>
    </xf>
    <xf numFmtId="0" fontId="32" fillId="8" borderId="65" xfId="0" applyFont="1" applyFill="1" applyBorder="1" applyAlignment="1">
      <alignment horizontal="center" vertical="center" shrinkToFit="1"/>
    </xf>
    <xf numFmtId="189" fontId="32" fillId="4" borderId="28" xfId="0" applyNumberFormat="1" applyFont="1" applyFill="1" applyBorder="1" applyAlignment="1">
      <alignment horizontal="center" vertical="center" shrinkToFit="1"/>
    </xf>
    <xf numFmtId="188" fontId="32" fillId="8" borderId="64" xfId="0" applyNumberFormat="1" applyFont="1" applyFill="1" applyBorder="1" applyAlignment="1">
      <alignment horizontal="center" vertical="center" shrinkToFit="1"/>
    </xf>
    <xf numFmtId="0" fontId="33" fillId="7" borderId="23" xfId="0" applyFont="1" applyFill="1" applyBorder="1" applyAlignment="1">
      <alignment horizontal="centerContinuous" vertical="center" shrinkToFit="1"/>
    </xf>
    <xf numFmtId="0" fontId="32" fillId="7" borderId="23" xfId="0" applyFont="1" applyFill="1" applyBorder="1" applyAlignment="1">
      <alignment horizontal="center" vertical="center" shrinkToFit="1"/>
    </xf>
    <xf numFmtId="0" fontId="32" fillId="4" borderId="66" xfId="0" applyFont="1" applyFill="1" applyBorder="1" applyAlignment="1">
      <alignment horizontal="center" vertical="center" shrinkToFit="1"/>
    </xf>
    <xf numFmtId="0" fontId="32" fillId="4" borderId="67" xfId="0" applyFont="1" applyFill="1" applyBorder="1" applyAlignment="1">
      <alignment horizontal="center" vertical="center" shrinkToFit="1"/>
    </xf>
    <xf numFmtId="0" fontId="32" fillId="4" borderId="68" xfId="0" applyFont="1" applyFill="1" applyBorder="1" applyAlignment="1">
      <alignment horizontal="center" vertical="center" shrinkToFit="1"/>
    </xf>
    <xf numFmtId="0" fontId="32" fillId="0" borderId="69" xfId="0" applyFont="1" applyBorder="1" applyAlignment="1">
      <alignment horizontal="centerContinuous" vertical="center" shrinkToFit="1"/>
    </xf>
    <xf numFmtId="0" fontId="32" fillId="0" borderId="70" xfId="0" applyFont="1" applyBorder="1" applyAlignment="1">
      <alignment horizontal="centerContinuous" vertical="center" shrinkToFit="1"/>
    </xf>
    <xf numFmtId="0" fontId="32" fillId="7" borderId="70" xfId="0" applyFont="1" applyFill="1" applyBorder="1" applyAlignment="1">
      <alignment horizontal="centerContinuous" vertical="center" shrinkToFit="1"/>
    </xf>
    <xf numFmtId="0" fontId="32" fillId="7" borderId="71" xfId="0" applyFont="1" applyFill="1" applyBorder="1" applyAlignment="1">
      <alignment horizontal="centerContinuous" vertical="center" shrinkToFit="1"/>
    </xf>
    <xf numFmtId="0" fontId="32" fillId="0" borderId="0" xfId="0" applyFont="1" applyAlignment="1">
      <alignment horizontal="right" vertical="center"/>
    </xf>
    <xf numFmtId="186" fontId="32" fillId="0" borderId="72" xfId="0" applyNumberFormat="1" applyFont="1" applyBorder="1" applyAlignment="1">
      <alignment horizontal="centerContinuous" vertical="center" shrinkToFit="1"/>
    </xf>
    <xf numFmtId="0" fontId="32" fillId="0" borderId="73" xfId="0" applyFont="1" applyBorder="1" applyAlignment="1">
      <alignment horizontal="centerContinuous" vertical="center" shrinkToFit="1"/>
    </xf>
    <xf numFmtId="20" fontId="33" fillId="7" borderId="73" xfId="0" applyNumberFormat="1" applyFont="1" applyFill="1" applyBorder="1" applyAlignment="1">
      <alignment horizontal="centerContinuous" vertical="center" shrinkToFit="1"/>
    </xf>
    <xf numFmtId="20" fontId="32" fillId="7" borderId="73" xfId="0" applyNumberFormat="1" applyFont="1" applyFill="1" applyBorder="1" applyAlignment="1">
      <alignment horizontal="center" vertical="center" shrinkToFit="1"/>
    </xf>
    <xf numFmtId="0" fontId="32" fillId="8" borderId="73" xfId="0" applyFont="1" applyFill="1" applyBorder="1" applyAlignment="1">
      <alignment horizontal="centerContinuous" vertical="center" shrinkToFit="1"/>
    </xf>
    <xf numFmtId="0" fontId="32" fillId="4" borderId="74" xfId="0" applyFont="1" applyFill="1" applyBorder="1" applyAlignment="1">
      <alignment horizontal="center" vertical="center" shrinkToFit="1"/>
    </xf>
    <xf numFmtId="0" fontId="32" fillId="4" borderId="75" xfId="0" applyFont="1" applyFill="1" applyBorder="1" applyAlignment="1">
      <alignment horizontal="center" vertical="center" shrinkToFit="1"/>
    </xf>
    <xf numFmtId="0" fontId="32" fillId="4" borderId="76" xfId="0" applyFont="1" applyFill="1" applyBorder="1" applyAlignment="1">
      <alignment horizontal="center" vertical="center" shrinkToFit="1"/>
    </xf>
    <xf numFmtId="185" fontId="32" fillId="7" borderId="73" xfId="0" applyNumberFormat="1" applyFont="1" applyFill="1" applyBorder="1" applyAlignment="1">
      <alignment horizontal="center" vertical="center" shrinkToFit="1"/>
    </xf>
    <xf numFmtId="185" fontId="32" fillId="8" borderId="77" xfId="0" applyNumberFormat="1" applyFont="1" applyFill="1" applyBorder="1" applyAlignment="1">
      <alignment horizontal="center" vertical="center" shrinkToFit="1"/>
    </xf>
    <xf numFmtId="0" fontId="16" fillId="4" borderId="31" xfId="5" applyFont="1" applyFill="1" applyBorder="1" applyAlignment="1">
      <alignment horizontal="center" vertical="center" wrapText="1"/>
    </xf>
    <xf numFmtId="0" fontId="16" fillId="4" borderId="19" xfId="5" applyFont="1" applyFill="1" applyBorder="1" applyAlignment="1">
      <alignment horizontal="center" vertical="center" wrapText="1"/>
    </xf>
    <xf numFmtId="0" fontId="16" fillId="4" borderId="27" xfId="5" applyFont="1" applyFill="1" applyBorder="1" applyAlignment="1">
      <alignment horizontal="center" vertical="center"/>
    </xf>
    <xf numFmtId="0" fontId="11" fillId="0" borderId="0" xfId="0" applyFont="1">
      <alignment vertical="center"/>
    </xf>
    <xf numFmtId="0" fontId="11" fillId="0" borderId="0" xfId="0" applyFont="1" applyAlignment="1">
      <alignment vertical="center" wrapText="1"/>
    </xf>
    <xf numFmtId="0" fontId="11" fillId="9" borderId="22" xfId="0" applyFont="1" applyFill="1" applyBorder="1" applyAlignment="1">
      <alignment vertical="center" wrapText="1"/>
    </xf>
    <xf numFmtId="176" fontId="11" fillId="0" borderId="22" xfId="0" applyNumberFormat="1" applyFont="1" applyBorder="1" applyAlignment="1">
      <alignment vertical="center" wrapText="1"/>
    </xf>
    <xf numFmtId="0" fontId="11" fillId="0" borderId="22" xfId="0" applyFont="1" applyBorder="1" applyAlignment="1">
      <alignment vertical="center" wrapText="1"/>
    </xf>
    <xf numFmtId="0" fontId="35" fillId="0" borderId="0" xfId="0" applyFont="1">
      <alignment vertical="center"/>
    </xf>
    <xf numFmtId="177" fontId="11" fillId="0" borderId="22" xfId="0" applyNumberFormat="1" applyFont="1" applyBorder="1" applyAlignment="1">
      <alignment vertical="center" wrapText="1"/>
    </xf>
    <xf numFmtId="178" fontId="11" fillId="0" borderId="22" xfId="0" applyNumberFormat="1" applyFont="1" applyBorder="1" applyAlignment="1">
      <alignment vertical="center" wrapText="1"/>
    </xf>
    <xf numFmtId="38" fontId="11" fillId="0" borderId="22" xfId="6" applyFont="1" applyBorder="1" applyAlignment="1">
      <alignment vertical="center" wrapText="1"/>
    </xf>
    <xf numFmtId="179" fontId="11" fillId="0" borderId="22" xfId="0" applyNumberFormat="1" applyFont="1" applyBorder="1" applyAlignment="1">
      <alignment vertical="center" wrapText="1"/>
    </xf>
    <xf numFmtId="0" fontId="11" fillId="6" borderId="22" xfId="0" applyFont="1" applyFill="1" applyBorder="1" applyAlignment="1">
      <alignment vertical="center" wrapText="1"/>
    </xf>
    <xf numFmtId="0" fontId="11" fillId="10" borderId="22" xfId="0" applyFont="1" applyFill="1" applyBorder="1" applyAlignment="1">
      <alignment vertical="center" wrapText="1"/>
    </xf>
    <xf numFmtId="0" fontId="11" fillId="11" borderId="22" xfId="0" applyFont="1" applyFill="1" applyBorder="1" applyAlignment="1">
      <alignment vertical="center" wrapText="1"/>
    </xf>
    <xf numFmtId="0" fontId="11" fillId="12" borderId="22" xfId="0" applyFont="1" applyFill="1" applyBorder="1" applyAlignment="1">
      <alignment vertical="center" wrapText="1"/>
    </xf>
    <xf numFmtId="0" fontId="11" fillId="13" borderId="22" xfId="0" applyFont="1" applyFill="1" applyBorder="1" applyAlignment="1">
      <alignment vertical="center" wrapText="1"/>
    </xf>
    <xf numFmtId="0" fontId="0" fillId="0" borderId="19" xfId="0" applyBorder="1" applyAlignment="1">
      <alignment horizontal="center" vertical="center"/>
    </xf>
    <xf numFmtId="0" fontId="0" fillId="0" borderId="28" xfId="0" applyBorder="1">
      <alignment vertical="center"/>
    </xf>
    <xf numFmtId="0" fontId="0" fillId="0" borderId="14" xfId="0" applyBorder="1">
      <alignment vertical="center"/>
    </xf>
    <xf numFmtId="0" fontId="0" fillId="0" borderId="25" xfId="0" applyBorder="1">
      <alignment vertical="center"/>
    </xf>
    <xf numFmtId="0" fontId="0" fillId="0" borderId="27" xfId="0" applyBorder="1">
      <alignment vertical="center"/>
    </xf>
    <xf numFmtId="0" fontId="0" fillId="0" borderId="29" xfId="0" applyBorder="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40" fontId="0" fillId="0" borderId="22" xfId="6" applyNumberFormat="1" applyFont="1" applyBorder="1" applyAlignment="1">
      <alignment horizontal="center" vertical="center"/>
    </xf>
    <xf numFmtId="40" fontId="0" fillId="0" borderId="24" xfId="6" applyNumberFormat="1" applyFont="1" applyBorder="1" applyAlignment="1">
      <alignment horizontal="center" vertical="center"/>
    </xf>
    <xf numFmtId="0" fontId="0" fillId="0" borderId="31" xfId="0" applyBorder="1" applyAlignment="1">
      <alignment horizontal="center" vertical="center"/>
    </xf>
    <xf numFmtId="38" fontId="0" fillId="0" borderId="23" xfId="6" applyFont="1" applyBorder="1">
      <alignment vertical="center"/>
    </xf>
    <xf numFmtId="38" fontId="0" fillId="0" borderId="26" xfId="6" applyFont="1" applyBorder="1">
      <alignment vertical="center"/>
    </xf>
  </cellXfs>
  <cellStyles count="7">
    <cellStyle name="桁区切り_02_第2号様式_収支予算書／12_第5号様式_収支決算書" xfId="1"/>
    <cellStyle name="桁区切り_02_第2号様式_収支予算書／12_第5号様式_収支決算書_1" xfId="2"/>
    <cellStyle name="標準" xfId="0" builtinId="0"/>
    <cellStyle name="標準_02_第2号様式_収支予算書／12_第5号様式_収支決算書" xfId="3"/>
    <cellStyle name="標準_02_第2号様式_収支予算書／12_第5号様式_収支決算書_1" xfId="4"/>
    <cellStyle name="標準_14_【規定外】補助金請求書" xfId="5"/>
    <cellStyle name="桁区切り" xfId="6" builtinId="6"/>
  </cellStyles>
  <dxfs count="402">
    <dxf>
      <border>
        <left/>
        <right/>
        <top style="thin">
          <color indexed="64"/>
        </top>
        <bottom style="thin">
          <color indexed="64"/>
        </bottom>
        <horizontal style="thin">
          <color indexed="64"/>
        </horizontal>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ttom style="thin">
          <color indexed="64"/>
        </bottom>
        <horizontal style="thin">
          <color indexed="64"/>
        </horizontal>
      </border>
    </dxf>
    <dxf>
      <border>
        <left style="thin">
          <color indexed="64"/>
        </left>
        <right style="thin">
          <color indexed="64"/>
        </right>
        <top/>
        <bottom/>
      </border>
    </dxf>
    <dxf>
      <numFmt numFmtId="6" formatCode="#,##0;[Red]\-#,##0"/>
      <border>
        <left style="thin">
          <color indexed="64"/>
        </left>
        <right/>
        <top style="thin">
          <color indexed="64"/>
        </top>
        <bottom style="thin">
          <color indexed="64"/>
        </bottom>
        <vertical style="thin">
          <color indexed="64"/>
        </vertical>
        <horizontal style="thin">
          <color indexed="64"/>
        </horizontal>
      </border>
    </dxf>
    <dxf>
      <alignment horizont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numFmt numFmtId="8" formatCode="#,##0.00;[Red]\-#,##0.00"/>
      <alignment horizontal="center" readingOrder="0"/>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border>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border>
        <left style="thin">
          <color indexed="64"/>
        </left>
        <right style="thin">
          <color indexed="64"/>
        </right>
        <top/>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176" formatCode="[$-411]ggge&quot;年&quot;m&quot;月&quot;d&quot;日&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6" formatCode="[$-411]ggge&quot;年&quot;m&quot;月&quot;d&quot;日&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6" formatCode="[$-411]ggge&quot;年&quot;m&quot;月&quot;d&quot;日&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6" formatCode="[$-411]ggge&quot;年&quot;m&quot;月&quot;d&quot;日&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176" formatCode="[$-411]ggge&quot;年&quot;m&quot;月&quot;d&quot;日&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6" formatCode="[$-411]ggge&quot;年&quot;m&quot;月&quot;d&quot;日&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6" formatCode="#,##0;[Red]\-#,##0"/>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179" formatCode="#,##0&quot;円&quot;;[Red]\-#,##0&quot;円&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178" formatCode="0\ &quot;回目&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6" formatCode="[$-411]ggge&quot;年&quot;m&quot;月&quot;d&quot;日&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6" formatCode="[$-411]ggge&quot;年&quot;m&quot;月&quot;d&quot;日&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177" formatCode="#&quot;人&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7" formatCode="#&quot;人&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7" formatCode="#&quot;人&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numFmt numFmtId="176" formatCode="[$-411]ggge&quot;年&quot;m&quot;月&quot;d&quot;日&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alignment wrapText="1" readingOrder="0"/>
      <border>
        <left style="thin">
          <color indexed="64"/>
        </left>
        <right style="thin">
          <color indexed="64"/>
        </right>
        <top style="thin">
          <color indexed="64"/>
        </top>
        <bottom style="thin">
          <color indexed="64"/>
        </bottom>
        <diagonal/>
        <vertical style="thin">
          <color indexed="64"/>
        </vertical>
      </border>
    </dxf>
    <dxf>
      <font>
        <name val="ＭＳ 明朝"/>
        <sz val="10"/>
      </font>
      <numFmt numFmtId="176" formatCode="[$-411]ggge&quot;年&quot;m&quot;月&quot;d&quot;日&quot;;@"/>
      <alignment wrapText="1" readingOrder="0"/>
      <border>
        <left style="thin">
          <color indexed="64"/>
        </left>
        <right style="thin">
          <color indexed="64"/>
        </right>
        <top style="thin">
          <color indexed="64"/>
        </top>
        <bottom style="thin">
          <color indexed="64"/>
        </bottom>
        <vertical style="thin">
          <color indexed="64"/>
        </vertical>
      </border>
    </dxf>
    <dxf>
      <font>
        <name val="ＭＳ 明朝"/>
        <sz val="10"/>
      </font>
      <alignment wrapText="1" readingOrder="0"/>
    </dxf>
    <dxf>
      <font>
        <name val="ＭＳ 明朝"/>
        <sz val="10"/>
      </font>
      <alignment wrapText="1" readingOrder="0"/>
    </dxf>
    <dxf>
      <font>
        <name val="游ゴシック Medium"/>
        <sz val="10"/>
      </font>
      <fill>
        <patternFill patternType="solid">
          <fgColor indexed="64"/>
          <bgColor rgb="FFFFFFBE"/>
        </patternFill>
      </fill>
      <alignment horizontal="center" shrinkToFit="1" readingOrder="0"/>
      <border>
        <left style="hair">
          <color indexed="64"/>
        </left>
        <right/>
        <top/>
        <bottom/>
        <diagonal/>
        <horizontal>
          <color auto="1"/>
        </horizontal>
      </border>
    </dxf>
    <dxf>
      <font>
        <name val="游ゴシック Medium"/>
        <sz val="10"/>
      </font>
      <fill>
        <patternFill patternType="solid">
          <fgColor indexed="64"/>
          <bgColor theme="0" tint="-0.15"/>
        </patternFill>
      </fill>
      <alignment horizontal="centerContinuous" shrinkToFit="1" readingOrder="0"/>
    </dxf>
    <dxf>
      <font>
        <name val="游ゴシック Medium"/>
        <sz val="10"/>
      </font>
      <fill>
        <patternFill patternType="solid">
          <fgColor indexed="64"/>
          <bgColor rgb="FFFFFFBE"/>
        </patternFill>
      </fill>
      <alignment horizontal="center" shrinkToFit="1" readingOrder="0"/>
      <border>
        <left style="hair">
          <color indexed="64"/>
        </left>
        <right/>
        <top/>
        <bottom/>
        <diagonal/>
        <horizontal>
          <color auto="1"/>
        </horizontal>
      </border>
    </dxf>
    <dxf>
      <font>
        <name val="游ゴシック Medium"/>
        <sz val="10"/>
      </font>
      <fill>
        <patternFill patternType="solid">
          <fgColor indexed="64"/>
          <bgColor theme="0" tint="-0.15"/>
        </patternFill>
      </fill>
      <alignment horizontal="centerContinuous" shrinkToFit="1" readingOrder="0"/>
    </dxf>
    <dxf>
      <font>
        <name val="游ゴシック Medium"/>
        <sz val="10"/>
      </font>
      <fill>
        <patternFill patternType="solid">
          <fgColor indexed="64"/>
          <bgColor rgb="FFFFFFBE"/>
        </patternFill>
      </fill>
      <alignment horizontal="center" shrinkToFit="1" readingOrder="0"/>
      <border>
        <left style="hair">
          <color indexed="64"/>
        </left>
        <right style="hair">
          <color indexed="64"/>
        </right>
        <top/>
        <bottom/>
        <diagonal/>
        <vertical style="hair">
          <color indexed="64"/>
        </vertical>
        <horizontal>
          <color auto="1"/>
        </horizontal>
      </border>
    </dxf>
    <dxf>
      <font>
        <name val="游ゴシック Medium"/>
        <sz val="10"/>
      </font>
      <fill>
        <patternFill patternType="solid">
          <fgColor indexed="64"/>
          <bgColor theme="0" tint="-0.15"/>
        </patternFill>
      </fill>
      <alignment horizontal="centerContinuous" shrinkToFit="1" readingOrder="0"/>
    </dxf>
    <dxf>
      <font>
        <name val="游ゴシック Medium"/>
        <sz val="10"/>
      </font>
      <fill>
        <patternFill patternType="solid">
          <fgColor indexed="64"/>
          <bgColor rgb="FFFFFFBE"/>
        </patternFill>
      </fill>
      <alignment horizontal="center" shrinkToFit="1" readingOrder="0"/>
      <border>
        <left style="hair">
          <color indexed="64"/>
        </left>
        <right style="hair">
          <color indexed="64"/>
        </right>
        <top/>
        <bottom/>
        <diagonal/>
        <vertical style="hair">
          <color indexed="64"/>
        </vertical>
        <horizontal>
          <color auto="1"/>
        </horizontal>
      </border>
    </dxf>
    <dxf>
      <font>
        <name val="游ゴシック Medium"/>
        <sz val="10"/>
      </font>
      <fill>
        <patternFill patternType="solid">
          <fgColor indexed="64"/>
          <bgColor theme="0" tint="-0.15"/>
        </patternFill>
      </fill>
      <alignment horizontal="centerContinuous" shrinkToFit="1" readingOrder="0"/>
    </dxf>
    <dxf>
      <font>
        <name val="游ゴシック Medium"/>
        <sz val="10"/>
      </font>
      <fill>
        <patternFill patternType="solid">
          <fgColor indexed="64"/>
          <bgColor rgb="FFFFFFBE"/>
        </patternFill>
      </fill>
      <alignment horizontal="center" shrinkToFit="1" readingOrder="0"/>
      <border>
        <left style="hair">
          <color indexed="64"/>
        </left>
        <right style="hair">
          <color indexed="64"/>
        </right>
        <top/>
        <bottom/>
        <diagonal/>
        <vertical style="hair">
          <color indexed="64"/>
        </vertical>
        <horizontal>
          <color auto="1"/>
        </horizontal>
      </border>
    </dxf>
    <dxf>
      <font>
        <name val="游ゴシック Medium"/>
        <sz val="10"/>
      </font>
      <fill>
        <patternFill patternType="solid">
          <fgColor indexed="64"/>
          <bgColor theme="0" tint="-0.15"/>
        </patternFill>
      </fill>
      <alignment horizontal="centerContinuous" shrinkToFit="1" readingOrder="0"/>
    </dxf>
    <dxf>
      <font>
        <name val="游ゴシック Medium"/>
        <sz val="10"/>
      </font>
      <fill>
        <patternFill patternType="solid">
          <fgColor indexed="64"/>
          <bgColor rgb="FFFFFFBE"/>
        </patternFill>
      </fill>
      <alignment horizontal="center" shrinkToFit="1" readingOrder="0"/>
      <border>
        <left/>
        <right style="hair">
          <color indexed="64"/>
        </right>
        <top/>
        <bottom/>
        <diagonal/>
        <horizontal>
          <color auto="1"/>
        </horizontal>
      </border>
    </dxf>
    <dxf>
      <font>
        <name val="游ゴシック Medium"/>
        <sz val="10"/>
      </font>
      <numFmt numFmtId="188" formatCode="#,##0&quot;人&quot;"/>
      <fill>
        <patternFill patternType="solid">
          <fgColor indexed="64"/>
          <bgColor theme="0" tint="-0.15"/>
        </patternFill>
      </fill>
      <alignment horizontal="centerContinuous" shrinkToFit="1" readingOrder="0"/>
    </dxf>
    <dxf>
      <border>
        <left style="double">
          <color indexed="64"/>
        </left>
        <right style="medium">
          <color indexed="64"/>
        </right>
        <top style="thin">
          <color indexed="64"/>
        </top>
        <bottom/>
      </border>
    </dxf>
    <dxf>
      <font>
        <name val="游ゴシック Medium"/>
        <sz val="10"/>
      </font>
      <fill>
        <patternFill patternType="solid">
          <fgColor indexed="64"/>
          <bgColor rgb="FFFFFFBE"/>
        </patternFill>
      </fill>
      <alignment horizontal="center" shrinkToFit="1" readingOrder="0"/>
    </dxf>
    <dxf>
      <font>
        <name val="游ゴシック Medium"/>
        <sz val="10"/>
      </font>
      <fill>
        <patternFill patternType="solid">
          <fgColor indexed="64"/>
          <bgColor theme="0" tint="-0.15"/>
        </patternFill>
      </fill>
      <alignment horizontal="centerContinuous" shrinkToFit="1" readingOrder="0"/>
      <border>
        <left/>
        <right/>
        <top/>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游ゴシック Medium"/>
        <sz val="10"/>
      </font>
      <fill>
        <patternFill patternType="solid">
          <fgColor auto="1"/>
          <bgColor rgb="FFFFFFBE"/>
        </patternFill>
      </fill>
      <alignment horizontal="center" vertical="center" shrinkToFit="1" readingOrder="0"/>
      <border>
        <left style="hair">
          <color indexed="64"/>
        </left>
        <right style="medium">
          <color indexed="64"/>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top/>
        <bottom/>
        <diagon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style="hair">
          <color indexed="64"/>
        </left>
        <right style="hair">
          <color indexed="64"/>
        </right>
        <top/>
        <bottom/>
        <diagonal/>
        <vertical style="hair">
          <color indexed="64"/>
        </vertical>
        <horizontal>
          <color auto="1"/>
        </horizontal>
      </border>
    </dxf>
    <dxf>
      <font>
        <name val="游ゴシック Medium"/>
      </font>
      <alignment horizontal="left" readingOrder="0"/>
      <border>
        <left/>
        <right/>
        <top style="thin">
          <color indexed="64"/>
        </top>
        <bottom style="thin">
          <color indexed="64"/>
        </bottom>
        <diagonal/>
        <vertical>
          <color auto="1"/>
        </vertical>
      </border>
    </dxf>
    <dxf>
      <font>
        <name val="游ゴシック Medium"/>
        <sz val="10"/>
      </font>
      <fill>
        <patternFill patternType="solid">
          <fgColor auto="1"/>
          <bgColor rgb="FFFFFFBE"/>
        </patternFill>
      </fill>
      <alignment horizontal="center" vertical="center" shrinkToFit="1" readingOrder="0"/>
      <border>
        <left/>
        <right style="hair">
          <color indexed="64"/>
        </right>
        <top/>
        <bottom/>
        <diagonal/>
        <horizontal>
          <color auto="1"/>
        </horizontal>
      </border>
    </dxf>
    <dxf>
      <font>
        <name val="游ゴシック Medium"/>
      </font>
      <numFmt numFmtId="188" formatCode="#,##0&quot;人&quot;"/>
      <fill>
        <patternFill patternType="solid">
          <fgColor indexed="64"/>
          <bgColor theme="0" tint="-0.15"/>
        </patternFill>
      </fill>
      <alignment horizontal="center" readingOrder="0"/>
      <border>
        <left/>
        <right/>
        <top style="thin">
          <color indexed="64"/>
        </top>
        <bottom style="thin">
          <color indexed="64"/>
        </bottom>
        <vertical>
          <color auto="1"/>
        </vertical>
      </border>
    </dxf>
    <dxf>
      <border>
        <left/>
        <top/>
        <bottom style="thin">
          <color indexed="64"/>
        </bottom>
      </border>
    </dxf>
    <dxf>
      <border>
        <bottom style="thin">
          <color indexed="64"/>
        </bottom>
      </border>
    </dxf>
    <dxf>
      <font>
        <name val="游ゴシック Medium"/>
        <sz val="10"/>
      </font>
      <fill>
        <patternFill patternType="solid">
          <fgColor auto="1"/>
          <bgColor rgb="FFFFFFBE"/>
        </patternFill>
      </fill>
      <alignment horizontal="center" vertical="center" shrinkToFit="1" readingOrder="0"/>
    </dxf>
    <dxf>
      <font>
        <name val="游ゴシック Medium"/>
      </font>
    </dxf>
    <dxf>
      <font>
        <name val="ＭＳ Ｐ明朝"/>
        <color auto="1"/>
      </font>
      <numFmt numFmtId="6" formatCode="#,##0;[Red]\-#,##0"/>
      <fill>
        <patternFill patternType="solid">
          <bgColor rgb="FFCCFFFF"/>
        </patternFill>
      </fill>
      <alignment vertical="center" shrinkToFit="1" readingOrder="0"/>
      <border>
        <left style="thin">
          <color indexed="64"/>
        </left>
        <right style="thin">
          <color indexed="64"/>
        </right>
        <top style="thin">
          <color indexed="64"/>
        </top>
        <bottom style="thin">
          <color indexed="64"/>
        </bottom>
        <vertical style="thin">
          <color indexed="64"/>
        </vertical>
      </border>
    </dxf>
    <dxf>
      <font>
        <name val="ＭＳ Ｐ明朝"/>
        <color auto="1"/>
      </font>
      <numFmt numFmtId="6" formatCode="#,##0;[Red]\-#,##0"/>
      <fill>
        <patternFill patternType="solid">
          <bgColor rgb="FFFFFFBE"/>
        </patternFill>
      </fill>
      <alignment vertical="center" shrinkToFit="1" readingOrder="0"/>
      <border>
        <left style="thin">
          <color indexed="64"/>
        </left>
        <right style="thin">
          <color indexed="64"/>
        </right>
        <top style="thin">
          <color indexed="64"/>
        </top>
        <bottom style="thin">
          <color indexed="64"/>
        </bottom>
        <vertical style="thin">
          <color indexed="64"/>
        </vertical>
        <horizontal style="thin">
          <color indexed="64"/>
        </horizontal>
      </border>
    </dxf>
    <dxf>
      <font>
        <name val="ＭＳ Ｐ明朝"/>
        <color auto="1"/>
      </font>
      <numFmt numFmtId="6" formatCode="#,##0;[Red]\-#,##0"/>
      <alignment shrinkToFit="1" readingOrder="0"/>
      <border>
        <left style="thin">
          <color indexed="64"/>
        </left>
        <right/>
        <top/>
        <bottom style="thin">
          <color indexed="64"/>
        </bottom>
      </border>
    </dxf>
    <dxf>
      <font>
        <name val="ＭＳ Ｐ明朝"/>
        <color auto="1"/>
      </font>
      <fill>
        <patternFill patternType="solid">
          <fgColor auto="1"/>
          <bgColor rgb="FFCCFFFF"/>
        </patternFill>
      </fill>
      <alignment horizontal="centerContinuous" vertical="center" readingOrder="0"/>
      <border>
        <left/>
        <right style="thin">
          <color indexed="64"/>
        </right>
        <top style="thin">
          <color indexed="64"/>
        </top>
        <bottom style="thin">
          <color indexed="64"/>
        </bottom>
        <diagonal/>
      </border>
    </dxf>
    <dxf>
      <font>
        <name val="ＭＳ Ｐ明朝"/>
        <color auto="1"/>
      </font>
      <fill>
        <patternFill patternType="solid">
          <fgColor auto="1"/>
          <bgColor rgb="FFFFFFBE"/>
        </patternFill>
      </fill>
      <alignment horizontal="center" vertical="center" readingOrder="0"/>
      <border>
        <left/>
        <right style="thin">
          <color indexed="64"/>
        </right>
        <top style="thin">
          <color indexed="64"/>
        </top>
        <bottom style="thin">
          <color indexed="64"/>
        </bottom>
        <diagonal/>
        <horizontal style="thin">
          <color indexed="64"/>
        </horizontal>
      </border>
    </dxf>
    <dxf>
      <font>
        <name val="ＭＳ Ｐ明朝"/>
        <color auto="1"/>
      </font>
      <alignment horizontal="centerContinuous" readingOrder="0"/>
      <border>
        <left/>
        <right style="thin">
          <color indexed="64"/>
        </right>
        <top/>
        <bottom style="thin">
          <color indexed="64"/>
        </bottom>
        <diagon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numFmt numFmtId="0" formatCode="General"/>
      <alignment horizontal="centerContinuous" readingOrder="0"/>
      <border>
        <left/>
        <right/>
        <top/>
        <bottom style="thin">
          <color indexed="64"/>
        </bottom>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numFmt numFmtId="0" formatCode="General"/>
      <alignment horizontal="centerContinuous" readingOrder="0"/>
      <border>
        <left/>
        <right/>
        <top/>
        <bottom style="thin">
          <color indexed="64"/>
        </bottom>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numFmt numFmtId="0" formatCode="General"/>
      <alignment horizontal="centerContinuous" readingOrder="0"/>
      <border>
        <left/>
        <right/>
        <top/>
        <bottom style="thin">
          <color indexed="64"/>
        </bottom>
        <vertical>
          <color auto="1"/>
        </vertical>
      </border>
    </dxf>
    <dxf>
      <font>
        <name val="ＭＳ Ｐ明朝"/>
        <color auto="1"/>
      </font>
      <fill>
        <patternFill patternType="solid">
          <fgColor auto="1"/>
          <bgColor rgb="FFCCFFFF"/>
        </patternFill>
      </fill>
      <alignment horizontal="centerContinuous" vertical="center" readingOrder="0"/>
      <border>
        <left/>
        <right/>
        <top style="thin">
          <color indexed="64"/>
        </top>
        <bottom style="thin">
          <color indexed="64"/>
        </bottom>
        <diagonal/>
        <vertical>
          <color auto="1"/>
        </vertical>
      </border>
    </dxf>
    <dxf>
      <font>
        <name val="ＭＳ Ｐ明朝"/>
        <color auto="1"/>
      </font>
      <fill>
        <patternFill patternType="solid">
          <fgColor auto="1"/>
          <bgColor rgb="FFFFFFBE"/>
        </patternFill>
      </fill>
      <alignment horizontal="center" vertical="center" readingOrder="0"/>
      <border>
        <left style="thin">
          <color indexed="64"/>
        </left>
        <right/>
        <top style="thin">
          <color indexed="64"/>
        </top>
        <bottom style="thin">
          <color indexed="64"/>
        </bottom>
        <diagonal/>
        <horizontal style="thin">
          <color indexed="64"/>
        </horizontal>
      </border>
    </dxf>
    <dxf>
      <font>
        <name val="ＭＳ Ｐ明朝"/>
        <color auto="1"/>
      </font>
      <alignment horizontal="centerContinuous"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readingOrder="0"/>
      <border>
        <left style="thin">
          <color indexed="64"/>
        </left>
        <right style="thin">
          <color indexed="64"/>
        </right>
        <top style="thin">
          <color indexed="64"/>
        </top>
        <bottom style="thin">
          <color indexed="64"/>
        </bottom>
        <diagonal/>
        <vertical style="thin">
          <color indexed="64"/>
        </vertical>
      </border>
    </dxf>
    <dxf>
      <font>
        <name val="ＭＳ Ｐ明朝"/>
        <color auto="1"/>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alignment horizontal="centerContinuous"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readingOrder="0"/>
      <border>
        <left style="thin">
          <color indexed="64"/>
        </left>
        <right style="thin">
          <color indexed="64"/>
        </right>
        <top style="thin">
          <color indexed="64"/>
        </top>
        <bottom style="thin">
          <color indexed="64"/>
        </bottom>
        <diagonal/>
        <vertical style="thin">
          <color indexed="64"/>
        </vertical>
      </border>
    </dxf>
    <dxf>
      <font>
        <name val="ＭＳ Ｐ明朝"/>
        <color auto="1"/>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alignment horizontal="centerContinuous" readingOrder="0"/>
      <border>
        <left/>
        <right/>
        <top/>
        <bottom style="thin">
          <color indexed="64"/>
        </bottom>
        <diagonal/>
        <vertical>
          <color auto="1"/>
        </vertical>
      </border>
    </dxf>
    <dxf>
      <border>
        <top style="thin">
          <color indexed="64"/>
        </top>
      </border>
    </dxf>
    <dxf>
      <border>
        <left/>
        <right/>
        <top style="thin">
          <color indexed="64"/>
        </top>
        <bottom style="thin">
          <color indexed="64"/>
        </bottom>
      </border>
    </dxf>
    <dxf>
      <border>
        <bottom style="thin">
          <color indexed="64"/>
        </bottom>
      </border>
    </dxf>
    <dxf>
      <font>
        <name val="ＭＳ Ｐ明朝"/>
        <color auto="1"/>
      </font>
      <fill>
        <patternFill patternType="solid">
          <fgColor auto="1"/>
          <bgColor rgb="FFFFFFBE"/>
        </patternFill>
      </fill>
      <alignment vertical="center" readingOrder="0"/>
    </dxf>
    <dxf>
      <font>
        <name val="ＭＳ Ｐ明朝"/>
        <color auto="1"/>
      </font>
      <fill>
        <patternFill patternType="solid">
          <fgColor auto="1"/>
          <bgColor rgb="FFCCFFFF"/>
        </patternFill>
      </fill>
      <alignment vertical="center" readingOrder="0"/>
    </dxf>
    <dxf>
      <font>
        <name val="ＭＳ Ｐ明朝"/>
        <color auto="1"/>
      </font>
      <border>
        <left/>
        <right/>
        <top/>
        <bottom style="thin">
          <color indexed="64"/>
        </bottom>
        <vertical>
          <color auto="1"/>
        </vertical>
      </border>
    </dxf>
    <dxf>
      <font>
        <name val="ＭＳ Ｐ明朝"/>
        <color auto="1"/>
      </font>
      <numFmt numFmtId="6" formatCode="#,##0;[Red]\-#,##0"/>
      <fill>
        <patternFill patternType="solid">
          <bgColor rgb="FFCCFFFF"/>
        </patternFill>
      </fill>
      <alignment vertical="center" shrinkToFit="1" readingOrder="0"/>
      <border>
        <left style="thin">
          <color indexed="64"/>
        </left>
        <right style="thin">
          <color indexed="64"/>
        </right>
        <top style="thin">
          <color indexed="64"/>
        </top>
        <bottom style="thin">
          <color indexed="64"/>
        </bottom>
        <vertical style="thin">
          <color indexed="64"/>
        </vertical>
      </border>
    </dxf>
    <dxf>
      <font>
        <name val="ＭＳ Ｐ明朝"/>
        <color auto="1"/>
      </font>
      <numFmt numFmtId="6" formatCode="#,##0;[Red]\-#,##0"/>
      <fill>
        <patternFill patternType="solid">
          <bgColor rgb="FFFFFFBE"/>
        </patternFill>
      </fill>
      <alignment vertical="center" shrinkToFit="1" readingOrder="0"/>
      <border>
        <left style="thin">
          <color indexed="64"/>
        </left>
        <right style="thin">
          <color indexed="64"/>
        </right>
        <top style="thin">
          <color indexed="64"/>
        </top>
        <bottom style="thin">
          <color indexed="64"/>
        </bottom>
        <vertical style="thin">
          <color indexed="64"/>
        </vertical>
        <horizontal style="thin">
          <color indexed="64"/>
        </horizontal>
      </border>
    </dxf>
    <dxf>
      <font>
        <name val="ＭＳ Ｐ明朝"/>
        <color auto="1"/>
      </font>
      <fill>
        <patternFill patternType="solid">
          <fgColor indexed="64"/>
          <bgColor rgb="FFCCFFFF"/>
        </patternFill>
      </fill>
      <alignment horizontal="center" vertical="bottom" readingOrder="0"/>
      <border>
        <left style="thin">
          <color indexed="64"/>
        </left>
        <right/>
        <top/>
        <bottom style="thin">
          <color indexed="64"/>
        </bottom>
        <diagonal/>
      </border>
    </dxf>
    <dxf>
      <font>
        <name val="ＭＳ Ｐ明朝"/>
        <color auto="1"/>
      </font>
      <fill>
        <patternFill patternType="solid">
          <fgColor auto="1"/>
          <bgColor rgb="FFCCFFFF"/>
        </patternFill>
      </fill>
      <alignment horizontal="centerContinuous" vertical="center" readingOrder="0"/>
      <border>
        <left/>
        <right style="thin">
          <color indexed="64"/>
        </right>
        <top style="thin">
          <color indexed="64"/>
        </top>
        <bottom style="thin">
          <color indexed="64"/>
        </bottom>
        <diagonal/>
      </border>
    </dxf>
    <dxf>
      <font>
        <name val="ＭＳ Ｐ明朝"/>
        <color auto="1"/>
      </font>
      <fill>
        <patternFill patternType="solid">
          <fgColor auto="1"/>
          <bgColor rgb="FFFFFFBE"/>
        </patternFill>
      </fill>
      <alignment horizontal="center" vertical="center" readingOrder="0"/>
      <border>
        <left/>
        <right style="thin">
          <color indexed="64"/>
        </right>
        <top style="thin">
          <color indexed="64"/>
        </top>
        <bottom style="thin">
          <color indexed="64"/>
        </bottom>
        <diagonal/>
        <horizontal style="thin">
          <color indexed="64"/>
        </horizontal>
      </border>
    </dxf>
    <dxf>
      <font>
        <name val="ＭＳ Ｐ明朝"/>
        <color auto="1"/>
      </font>
      <fill>
        <patternFill patternType="solid">
          <fgColor indexed="64"/>
          <bgColor rgb="FFCCFFFF"/>
        </patternFill>
      </fill>
      <alignment horizontal="center" vertical="bottom" readingOrder="0"/>
      <border>
        <left/>
        <right style="thin">
          <color indexed="64"/>
        </right>
        <top/>
        <bottom style="thin">
          <color indexed="64"/>
        </bottom>
        <diagon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readingOrder="0"/>
      <border>
        <left/>
        <right/>
        <top style="thin">
          <color indexed="64"/>
        </top>
        <bottom style="thin">
          <color indexed="64"/>
        </bottom>
        <diagonal/>
        <vertical>
          <color auto="1"/>
        </vertical>
      </border>
    </dxf>
    <dxf>
      <font>
        <name val="ＭＳ Ｐ明朝"/>
        <color auto="1"/>
      </font>
      <fill>
        <patternFill patternType="solid">
          <fgColor auto="1"/>
          <bgColor rgb="FFFFFFBE"/>
        </patternFill>
      </fill>
      <alignment horizontal="center" vertical="center" readingOrder="0"/>
      <border>
        <left style="thin">
          <color indexed="64"/>
        </left>
        <right/>
        <top style="thin">
          <color indexed="64"/>
        </top>
        <bottom style="thin">
          <color indexed="64"/>
        </bottom>
        <diagonal/>
        <horizontal style="thin">
          <color indexed="64"/>
        </horizontal>
      </border>
    </dxf>
    <dxf>
      <font>
        <name val="ＭＳ Ｐ明朝"/>
        <color auto="1"/>
      </font>
      <fill>
        <patternFill patternType="solid">
          <fgColor indexed="64"/>
          <bgColor rgb="FFCCFFFF"/>
        </patternFill>
      </fill>
      <alignment horizontal="center" vertical="bottom" readingOrder="0"/>
      <border>
        <left style="thin">
          <color indexed="64"/>
        </left>
        <right/>
        <top/>
        <bottom style="thin">
          <color indexed="64"/>
        </bottom>
        <diagonal/>
      </border>
    </dxf>
    <dxf>
      <font>
        <name val="ＭＳ Ｐ明朝"/>
        <color auto="1"/>
      </font>
      <fill>
        <patternFill patternType="solid">
          <fgColor auto="1"/>
          <bgColor rgb="FFCCFFFF"/>
        </patternFill>
      </fill>
      <alignment horizontal="centerContinuous" vertical="center" readingOrder="0"/>
      <border>
        <left/>
        <right/>
        <top style="thin">
          <color indexed="64"/>
        </top>
        <bottom style="thin">
          <color indexed="64"/>
        </bottom>
        <diagonal/>
        <vertical>
          <color auto="1"/>
        </vertical>
      </border>
    </dxf>
    <dxf>
      <font>
        <name val="ＭＳ Ｐ明朝"/>
        <color auto="1"/>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fill>
        <patternFill patternType="solid">
          <fgColor indexed="64"/>
          <bgColor rgb="FFCCFFFF"/>
        </patternFill>
      </fill>
      <alignment horizontal="center" vertical="bottom" readingOrder="0"/>
      <border>
        <left style="thin">
          <color indexed="64"/>
        </left>
        <right style="thin">
          <color indexed="64"/>
        </right>
        <top/>
        <bottom style="thin">
          <color indexed="64"/>
        </bottom>
        <diagonal/>
        <vertical style="thin">
          <color indexed="64"/>
        </vertical>
      </border>
    </dxf>
    <dxf>
      <font>
        <name val="ＭＳ Ｐ明朝"/>
        <color auto="1"/>
      </font>
      <fill>
        <patternFill patternType="solid">
          <fgColor auto="1"/>
          <bgColor rgb="FFCCFFFF"/>
        </patternFill>
      </fill>
      <alignment horizontal="centerContinuous" vertical="center" readingOrder="0"/>
      <border>
        <left style="thin">
          <color indexed="64"/>
        </left>
        <right/>
        <top style="thin">
          <color indexed="64"/>
        </top>
        <bottom style="thin">
          <color indexed="64"/>
        </bottom>
        <diagonal/>
      </border>
    </dxf>
    <dxf>
      <font>
        <name val="ＭＳ Ｐ明朝"/>
        <color auto="1"/>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style="thin">
          <color indexed="64"/>
        </right>
        <top/>
        <bottom style="thin">
          <color indexed="64"/>
        </bottom>
        <diagonal/>
      </border>
    </dxf>
    <dxf>
      <border>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font>
        <name val="ＭＳ Ｐ明朝"/>
        <color auto="1"/>
      </font>
      <fill>
        <patternFill patternType="solid">
          <fgColor auto="1"/>
          <bgColor rgb="FFFFFFBE"/>
        </patternFill>
      </fill>
      <alignment vertical="center" readingOrder="0"/>
    </dxf>
    <dxf>
      <font>
        <name val="ＭＳ Ｐ明朝"/>
        <color auto="1"/>
      </font>
      <fill>
        <patternFill patternType="solid">
          <fgColor auto="1"/>
          <bgColor rgb="FFCCFFFF"/>
        </patternFill>
      </fill>
      <alignment vertical="center" readingOrder="0"/>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numFmt numFmtId="6" formatCode="#,##0;[Red]\-#,##0"/>
      <fill>
        <patternFill patternType="solid">
          <bgColor rgb="FFCCFFFF"/>
        </patternFill>
      </fill>
      <alignment horizontal="right" vertical="center" shrinkToFit="1" readingOrder="0"/>
      <border>
        <left style="thin">
          <color indexed="64"/>
        </left>
        <right style="thin">
          <color indexed="64"/>
        </right>
        <top style="thin">
          <color indexed="64"/>
        </top>
        <bottom style="thin">
          <color indexed="64"/>
        </bottom>
        <vertical style="thin">
          <color indexed="64"/>
        </vertical>
      </border>
    </dxf>
    <dxf>
      <font>
        <name val="ＭＳ Ｐ明朝"/>
        <color auto="1"/>
      </font>
      <numFmt numFmtId="6" formatCode="#,##0;[Red]\-#,##0"/>
      <alignment horizontal="right" vertical="center" shrinkToFit="1" readingOrder="0"/>
      <border>
        <left style="thin">
          <color indexed="64"/>
        </left>
        <right style="thin">
          <color indexed="64"/>
        </right>
        <top style="thin">
          <color indexed="64"/>
        </top>
        <bottom/>
        <vertical style="thin">
          <color indexed="64"/>
        </vertical>
      </border>
    </dxf>
    <dxf>
      <font>
        <name val="ＭＳ Ｐ明朝"/>
        <color auto="1"/>
      </font>
      <fill>
        <patternFill patternType="solid">
          <fgColor indexed="64"/>
          <bgColor rgb="FFCCFFFF"/>
        </patternFill>
      </fill>
      <alignment horizontal="center" shrinkToFit="1" readingOrder="0"/>
      <border>
        <left style="thin">
          <color indexed="64"/>
        </left>
        <right/>
        <top/>
        <bottom style="thin">
          <color indexed="64"/>
        </bottom>
        <diagonal/>
      </border>
    </dxf>
    <dxf>
      <font>
        <name val="ＭＳ Ｐ明朝"/>
        <color auto="1"/>
      </font>
      <fill>
        <patternFill patternType="solid">
          <fgColor auto="1"/>
          <bgColor rgb="FFCCFFFF"/>
        </patternFill>
      </fill>
      <alignment horizontal="centerContinuous" vertical="center" shrinkToFit="1" readingOrder="0"/>
      <border>
        <left/>
        <right style="thin">
          <color indexed="64"/>
        </right>
        <top style="thin">
          <color indexed="64"/>
        </top>
        <bottom style="thin">
          <color indexed="64"/>
        </bottom>
        <diagonal/>
      </border>
    </dxf>
    <dxf>
      <font>
        <name val="ＭＳ Ｐ明朝"/>
        <color auto="1"/>
      </font>
      <alignment horizontal="center" vertical="center" shrinkToFit="1" readingOrder="0"/>
      <border>
        <left/>
        <right style="thin">
          <color indexed="64"/>
        </right>
        <top style="thin">
          <color indexed="64"/>
        </top>
        <bottom/>
        <diagonal/>
      </border>
    </dxf>
    <dxf>
      <font>
        <name val="ＭＳ Ｐ明朝"/>
        <color auto="1"/>
      </font>
      <fill>
        <patternFill patternType="solid">
          <fgColor indexed="64"/>
          <bgColor rgb="FFCCFFFF"/>
        </patternFill>
      </fill>
      <alignment horizontal="center" shrinkToFit="1" readingOrder="0"/>
      <border>
        <left/>
        <right style="thin">
          <color indexed="64"/>
        </right>
        <top/>
        <bottom style="thin">
          <color indexed="64"/>
        </bottom>
        <diagonal/>
      </border>
    </dxf>
    <dxf>
      <font>
        <name val="ＭＳ Ｐ明朝"/>
        <color auto="1"/>
      </font>
      <fill>
        <patternFill patternType="solid">
          <fgColor auto="1"/>
          <bgColor rgb="FFCCFFFF"/>
        </patternFill>
      </fill>
      <alignment horizontal="centerContinuous" vertical="center" shrinkToFit="1" readingOrder="0"/>
      <border>
        <left/>
        <right/>
        <top style="thin">
          <color indexed="64"/>
        </top>
        <bottom style="thin">
          <color indexed="64"/>
        </bottom>
        <diagonal/>
        <vertical>
          <color auto="1"/>
        </vertical>
      </border>
    </dxf>
    <dxf>
      <font>
        <name val="ＭＳ Ｐ明朝"/>
        <color auto="1"/>
      </font>
      <alignment horizontal="center" vertical="center" shrinkToFit="1" readingOrder="0"/>
      <border>
        <left/>
        <right/>
        <top style="thin">
          <color indexed="64"/>
        </top>
        <bottom/>
        <diagonal/>
        <vertical>
          <color auto="1"/>
        </vertical>
      </border>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shrinkToFit="1" readingOrder="0"/>
      <border>
        <left/>
        <right/>
        <top style="thin">
          <color indexed="64"/>
        </top>
        <bottom style="thin">
          <color indexed="64"/>
        </bottom>
        <diagonal/>
        <vertical>
          <color auto="1"/>
        </vertical>
      </border>
    </dxf>
    <dxf>
      <font>
        <name val="ＭＳ Ｐ明朝"/>
        <color auto="1"/>
      </font>
      <alignment horizontal="center" vertical="center" shrinkToFit="1" readingOrder="0"/>
      <border>
        <left/>
        <right/>
        <top style="thin">
          <color indexed="64"/>
        </top>
        <bottom/>
        <diagonal/>
        <vertical>
          <color auto="1"/>
        </vertical>
      </border>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shrinkToFit="1" readingOrder="0"/>
      <border>
        <left/>
        <right/>
        <top style="thin">
          <color indexed="64"/>
        </top>
        <bottom style="thin">
          <color indexed="64"/>
        </bottom>
        <diagonal/>
        <vertical>
          <color auto="1"/>
        </vertical>
      </border>
    </dxf>
    <dxf>
      <font>
        <name val="ＭＳ Ｐ明朝"/>
        <color auto="1"/>
      </font>
      <alignment horizontal="center" vertical="center" shrinkToFit="1" readingOrder="0"/>
      <border>
        <left/>
        <right/>
        <top style="thin">
          <color indexed="64"/>
        </top>
        <bottom/>
        <diagonal/>
        <vertical>
          <color auto="1"/>
        </vertical>
      </border>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shrinkToFit="1" readingOrder="0"/>
      <border>
        <left/>
        <right/>
        <top style="thin">
          <color indexed="64"/>
        </top>
        <bottom style="thin">
          <color indexed="64"/>
        </bottom>
        <diagonal/>
        <vertical>
          <color auto="1"/>
        </vertical>
      </border>
    </dxf>
    <dxf>
      <font>
        <name val="ＭＳ Ｐ明朝"/>
        <color auto="1"/>
      </font>
      <alignment horizontal="center" vertical="center" shrinkToFit="1" readingOrder="0"/>
      <border>
        <left style="thin">
          <color indexed="64"/>
        </left>
        <right/>
        <top style="thin">
          <color indexed="64"/>
        </top>
        <bottom/>
        <diagonal/>
      </border>
    </dxf>
    <dxf>
      <font>
        <name val="ＭＳ Ｐ明朝"/>
        <color auto="1"/>
      </font>
      <fill>
        <patternFill patternType="solid">
          <fgColor indexed="64"/>
          <bgColor rgb="FFCCFFFF"/>
        </patternFill>
      </fill>
      <alignment horizontal="center" shrinkToFit="1" readingOrder="0"/>
      <border>
        <left style="thin">
          <color indexed="64"/>
        </left>
        <right/>
        <top/>
        <bottom style="thin">
          <color indexed="64"/>
        </bottom>
        <diagonal/>
      </border>
    </dxf>
    <dxf>
      <font>
        <name val="ＭＳ Ｐ明朝"/>
        <color auto="1"/>
      </font>
      <fill>
        <patternFill patternType="solid">
          <fgColor auto="1"/>
          <bgColor rgb="FFCCFFFF"/>
        </patternFill>
      </fill>
      <alignment horizontal="centerContinuous" vertical="center" shrinkToFit="1" readingOrder="0"/>
      <border>
        <left/>
        <right/>
        <top style="thin">
          <color indexed="64"/>
        </top>
        <bottom style="thin">
          <color indexed="64"/>
        </bottom>
        <diagonal/>
        <vertical>
          <color auto="1"/>
        </vertical>
      </border>
    </dxf>
    <dxf>
      <font>
        <name val="ＭＳ Ｐ明朝"/>
        <color auto="1"/>
      </font>
      <alignment horizontal="center" vertical="center" shrinkToFit="1" readingOrder="0"/>
      <border>
        <left style="thin">
          <color indexed="64"/>
        </left>
        <right style="thin">
          <color indexed="64"/>
        </right>
        <top style="thin">
          <color indexed="64"/>
        </top>
        <bottom/>
        <diagonal/>
        <vertical style="thin">
          <color indexed="64"/>
        </vertical>
      </border>
    </dxf>
    <dxf>
      <font>
        <name val="ＭＳ Ｐ明朝"/>
        <color auto="1"/>
      </font>
      <fill>
        <patternFill patternType="solid">
          <fgColor indexed="64"/>
          <bgColor rgb="FFCCFFFF"/>
        </patternFill>
      </fill>
      <alignment horizontal="center" shrinkToFit="1" readingOrder="0"/>
      <border>
        <left style="thin">
          <color indexed="64"/>
        </left>
        <right style="thin">
          <color indexed="64"/>
        </right>
        <top/>
        <bottom style="thin">
          <color indexed="64"/>
        </bottom>
        <diagonal/>
        <vertical style="thin">
          <color indexed="64"/>
        </vertical>
      </border>
    </dxf>
    <dxf>
      <font>
        <name val="ＭＳ Ｐ明朝"/>
        <color auto="1"/>
      </font>
      <fill>
        <patternFill patternType="solid">
          <fgColor auto="1"/>
          <bgColor rgb="FFCCFFFF"/>
        </patternFill>
      </fill>
      <alignment horizontal="centerContinuous" vertical="center" shrinkToFit="1" readingOrder="0"/>
      <border>
        <left style="thin">
          <color indexed="64"/>
        </left>
        <right style="thin">
          <color indexed="64"/>
        </right>
        <top style="thin">
          <color indexed="64"/>
        </top>
        <bottom style="thin">
          <color indexed="64"/>
        </bottom>
        <diagonal/>
        <vertical style="thin">
          <color indexed="64"/>
        </vertical>
      </border>
    </dxf>
    <dxf>
      <font>
        <name val="ＭＳ Ｐ明朝"/>
        <color auto="1"/>
      </font>
      <alignment horizontal="center" vertical="center" shrinkToFit="1"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fill>
        <patternFill patternType="solid">
          <fgColor indexed="64"/>
          <bgColor rgb="FFCCFFFF"/>
        </patternFill>
      </fill>
      <alignment horizontal="center" shrinkToFit="1" readingOrder="0"/>
      <border>
        <left/>
        <right style="thin">
          <color indexed="64"/>
        </right>
        <top/>
        <bottom style="thin">
          <color indexed="64"/>
        </bottom>
        <diagonal/>
      </border>
    </dxf>
    <dxf>
      <border>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font>
        <name val="ＭＳ Ｐ明朝"/>
        <color auto="1"/>
      </font>
      <alignment vertical="center" shrinkToFit="1" readingOrder="0"/>
    </dxf>
    <dxf>
      <font>
        <name val="ＭＳ Ｐ明朝"/>
        <color auto="1"/>
      </font>
      <fill>
        <patternFill patternType="solid">
          <fgColor auto="1"/>
          <bgColor rgb="FFCCFFFF"/>
        </patternFill>
      </fill>
      <alignment vertical="center" shrinkToFit="1" readingOrder="0"/>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
      <font>
        <name val="ＭＳ Ｐ明朝"/>
        <color auto="1"/>
      </font>
      <numFmt numFmtId="6" formatCode="#,##0;[Red]\-#,##0"/>
      <fill>
        <patternFill patternType="solid">
          <bgColor rgb="FFCCFFFF"/>
        </patternFill>
      </fill>
      <alignment vertical="center" shrinkToFit="1" readingOrder="0"/>
      <border>
        <left style="thin">
          <color indexed="64"/>
        </left>
        <right style="thin">
          <color indexed="64"/>
        </right>
        <top style="thin">
          <color indexed="64"/>
        </top>
        <bottom style="thin">
          <color indexed="64"/>
        </bottom>
        <vertical style="thin">
          <color indexed="64"/>
        </vertical>
      </border>
    </dxf>
    <dxf>
      <font>
        <name val="ＭＳ Ｐ明朝"/>
        <color auto="1"/>
      </font>
      <numFmt numFmtId="6" formatCode="#,##0;[Red]\-#,##0"/>
      <fill>
        <patternFill patternType="solid">
          <bgColor rgb="FFFFFFBE"/>
        </patternFill>
      </fill>
      <alignment vertical="center" shrinkToFit="1" readingOrder="0"/>
      <border>
        <left style="thin">
          <color indexed="64"/>
        </left>
        <right style="thin">
          <color indexed="64"/>
        </right>
        <top style="thin">
          <color indexed="64"/>
        </top>
        <bottom style="thin">
          <color indexed="64"/>
        </bottom>
        <vertical style="thin">
          <color indexed="64"/>
        </vertical>
        <horizontal style="thin">
          <color indexed="64"/>
        </horizontal>
      </border>
    </dxf>
    <dxf>
      <font>
        <name val="ＭＳ Ｐ明朝"/>
        <color auto="1"/>
      </font>
      <numFmt numFmtId="6" formatCode="#,##0;[Red]\-#,##0"/>
      <alignment shrinkToFit="1" readingOrder="0"/>
      <border>
        <left style="thin">
          <color indexed="64"/>
        </left>
        <right/>
        <top/>
        <bottom style="thin">
          <color indexed="64"/>
        </bottom>
      </border>
    </dxf>
    <dxf>
      <font>
        <name val="ＭＳ Ｐ明朝"/>
        <color auto="1"/>
      </font>
      <fill>
        <patternFill patternType="solid">
          <fgColor auto="1"/>
          <bgColor rgb="FFCCFFFF"/>
        </patternFill>
      </fill>
      <alignment horizontal="centerContinuous" vertical="center" readingOrder="0"/>
      <border>
        <left/>
        <right style="thin">
          <color indexed="64"/>
        </right>
        <top style="thin">
          <color indexed="64"/>
        </top>
        <bottom style="thin">
          <color indexed="64"/>
        </bottom>
        <diagonal/>
      </border>
    </dxf>
    <dxf>
      <font>
        <name val="ＭＳ Ｐ明朝"/>
        <color auto="1"/>
      </font>
      <fill>
        <patternFill patternType="solid">
          <fgColor auto="1"/>
          <bgColor rgb="FFFFFFBE"/>
        </patternFill>
      </fill>
      <alignment horizontal="center" vertical="center" readingOrder="0"/>
      <border>
        <left/>
        <right style="thin">
          <color indexed="64"/>
        </right>
        <top style="thin">
          <color indexed="64"/>
        </top>
        <bottom style="thin">
          <color indexed="64"/>
        </bottom>
        <diagonal/>
        <horizontal style="thin">
          <color indexed="64"/>
        </horizontal>
      </border>
    </dxf>
    <dxf>
      <font>
        <name val="ＭＳ Ｐ明朝"/>
        <color auto="1"/>
      </font>
      <alignment horizontal="centerContinuous" readingOrder="0"/>
      <border>
        <left/>
        <right style="thin">
          <color indexed="64"/>
        </right>
        <top/>
        <bottom style="thin">
          <color indexed="64"/>
        </bottom>
        <diagon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numFmt numFmtId="0" formatCode="General"/>
      <alignment horizontal="centerContinuous" readingOrder="0"/>
      <border>
        <left/>
        <right/>
        <top/>
        <bottom style="thin">
          <color indexed="64"/>
        </bottom>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numFmt numFmtId="0" formatCode="General"/>
      <alignment horizontal="centerContinuous" readingOrder="0"/>
      <border>
        <left/>
        <right/>
        <top/>
        <bottom style="thin">
          <color indexed="64"/>
        </bottom>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numFmt numFmtId="0" formatCode="General"/>
      <alignment horizontal="centerContinuous" readingOrder="0"/>
      <border>
        <left/>
        <right/>
        <top/>
        <bottom style="thin">
          <color indexed="64"/>
        </bottom>
        <vertical>
          <color auto="1"/>
        </vertical>
      </border>
    </dxf>
    <dxf>
      <font>
        <name val="ＭＳ Ｐ明朝"/>
        <color auto="1"/>
      </font>
      <fill>
        <patternFill patternType="solid">
          <fgColor auto="1"/>
          <bgColor rgb="FFCCFFFF"/>
        </patternFill>
      </fill>
      <alignment horizontal="centerContinuous" vertical="center" readingOrder="0"/>
      <border>
        <left/>
        <right/>
        <top style="thin">
          <color indexed="64"/>
        </top>
        <bottom style="thin">
          <color indexed="64"/>
        </bottom>
        <diagonal/>
        <vertical>
          <color auto="1"/>
        </vertical>
      </border>
    </dxf>
    <dxf>
      <font>
        <name val="ＭＳ Ｐ明朝"/>
        <color auto="1"/>
      </font>
      <fill>
        <patternFill patternType="solid">
          <fgColor auto="1"/>
          <bgColor rgb="FFFFFFBE"/>
        </patternFill>
      </fill>
      <alignment horizontal="center" vertical="center" readingOrder="0"/>
      <border>
        <left style="thin">
          <color indexed="64"/>
        </left>
        <right/>
        <top style="thin">
          <color indexed="64"/>
        </top>
        <bottom style="thin">
          <color indexed="64"/>
        </bottom>
        <diagonal/>
        <horizontal style="thin">
          <color indexed="64"/>
        </horizontal>
      </border>
    </dxf>
    <dxf>
      <font>
        <name val="ＭＳ Ｐ明朝"/>
        <color auto="1"/>
      </font>
      <alignment horizontal="centerContinuous"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readingOrder="0"/>
      <border>
        <left style="thin">
          <color indexed="64"/>
        </left>
        <right style="thin">
          <color indexed="64"/>
        </right>
        <top style="thin">
          <color indexed="64"/>
        </top>
        <bottom style="thin">
          <color indexed="64"/>
        </bottom>
        <diagonal/>
        <vertical style="thin">
          <color indexed="64"/>
        </vertical>
      </border>
    </dxf>
    <dxf>
      <font>
        <name val="ＭＳ Ｐ明朝"/>
        <color auto="1"/>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alignment horizontal="centerContinuous"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readingOrder="0"/>
      <border>
        <left style="thin">
          <color indexed="64"/>
        </left>
        <right style="thin">
          <color indexed="64"/>
        </right>
        <top style="thin">
          <color indexed="64"/>
        </top>
        <bottom style="thin">
          <color indexed="64"/>
        </bottom>
        <diagonal/>
        <vertical style="thin">
          <color indexed="64"/>
        </vertical>
      </border>
    </dxf>
    <dxf>
      <font>
        <name val="ＭＳ Ｐ明朝"/>
        <color auto="1"/>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alignment horizontal="centerContinuous" readingOrder="0"/>
      <border>
        <left/>
        <right/>
        <top/>
        <bottom style="thin">
          <color indexed="64"/>
        </bottom>
        <diagonal/>
        <vertical>
          <color auto="1"/>
        </vertical>
      </border>
    </dxf>
    <dxf>
      <border>
        <top style="thin">
          <color indexed="64"/>
        </top>
      </border>
    </dxf>
    <dxf>
      <border>
        <left/>
        <right/>
        <top style="thin">
          <color indexed="64"/>
        </top>
        <bottom style="thin">
          <color indexed="64"/>
        </bottom>
      </border>
    </dxf>
    <dxf>
      <border>
        <bottom style="thin">
          <color indexed="64"/>
        </bottom>
      </border>
    </dxf>
    <dxf>
      <font>
        <name val="ＭＳ Ｐ明朝"/>
        <color auto="1"/>
      </font>
      <fill>
        <patternFill patternType="solid">
          <fgColor auto="1"/>
          <bgColor rgb="FFFFFFBE"/>
        </patternFill>
      </fill>
      <alignment vertical="center" readingOrder="0"/>
    </dxf>
    <dxf>
      <font>
        <name val="ＭＳ Ｐ明朝"/>
        <color auto="1"/>
      </font>
      <fill>
        <patternFill patternType="solid">
          <fgColor auto="1"/>
          <bgColor rgb="FFCCFFFF"/>
        </patternFill>
      </fill>
      <alignment vertical="center" readingOrder="0"/>
    </dxf>
    <dxf>
      <font>
        <name val="ＭＳ Ｐ明朝"/>
        <color auto="1"/>
      </font>
      <border>
        <left/>
        <right/>
        <top/>
        <bottom style="thin">
          <color indexed="64"/>
        </bottom>
        <vertical>
          <color auto="1"/>
        </vertical>
      </border>
    </dxf>
    <dxf>
      <font>
        <name val="ＭＳ Ｐ明朝"/>
        <color auto="1"/>
      </font>
      <numFmt numFmtId="6" formatCode="#,##0;[Red]\-#,##0"/>
      <fill>
        <patternFill patternType="solid">
          <bgColor rgb="FFCCFFFF"/>
        </patternFill>
      </fill>
      <alignment vertical="center" shrinkToFit="1" readingOrder="0"/>
      <border>
        <left style="thin">
          <color indexed="64"/>
        </left>
        <right style="thin">
          <color indexed="64"/>
        </right>
        <top style="thin">
          <color indexed="64"/>
        </top>
        <bottom style="thin">
          <color indexed="64"/>
        </bottom>
        <vertical style="thin">
          <color indexed="64"/>
        </vertical>
      </border>
    </dxf>
    <dxf>
      <font>
        <name val="ＭＳ Ｐ明朝"/>
        <color auto="1"/>
      </font>
      <numFmt numFmtId="6" formatCode="#,##0;[Red]\-#,##0"/>
      <fill>
        <patternFill patternType="solid">
          <bgColor rgb="FFFFFFBE"/>
        </patternFill>
      </fill>
      <alignment vertical="center" shrinkToFit="1" readingOrder="0"/>
      <border>
        <left style="thin">
          <color indexed="64"/>
        </left>
        <right style="thin">
          <color indexed="64"/>
        </right>
        <top style="thin">
          <color indexed="64"/>
        </top>
        <bottom style="thin">
          <color indexed="64"/>
        </bottom>
        <vertical style="thin">
          <color indexed="64"/>
        </vertical>
        <horizontal style="thin">
          <color indexed="64"/>
        </horizontal>
      </border>
    </dxf>
    <dxf>
      <font>
        <name val="ＭＳ Ｐ明朝"/>
        <color auto="1"/>
      </font>
      <fill>
        <patternFill patternType="solid">
          <fgColor indexed="64"/>
          <bgColor rgb="FFCCFFFF"/>
        </patternFill>
      </fill>
      <alignment horizontal="center" vertical="bottom" readingOrder="0"/>
      <border>
        <left style="thin">
          <color indexed="64"/>
        </left>
        <right/>
        <top/>
        <bottom style="thin">
          <color indexed="64"/>
        </bottom>
        <diagonal/>
      </border>
    </dxf>
    <dxf>
      <font>
        <name val="ＭＳ Ｐ明朝"/>
        <color auto="1"/>
      </font>
      <fill>
        <patternFill patternType="solid">
          <fgColor auto="1"/>
          <bgColor rgb="FFCCFFFF"/>
        </patternFill>
      </fill>
      <alignment horizontal="centerContinuous" vertical="center" readingOrder="0"/>
      <border>
        <left/>
        <right style="thin">
          <color indexed="64"/>
        </right>
        <top style="thin">
          <color indexed="64"/>
        </top>
        <bottom style="thin">
          <color indexed="64"/>
        </bottom>
        <diagonal/>
      </border>
    </dxf>
    <dxf>
      <font>
        <name val="ＭＳ Ｐ明朝"/>
        <color auto="1"/>
      </font>
      <fill>
        <patternFill patternType="solid">
          <fgColor auto="1"/>
          <bgColor rgb="FFFFFFBE"/>
        </patternFill>
      </fill>
      <alignment horizontal="center" vertical="center" readingOrder="0"/>
      <border>
        <left/>
        <right style="thin">
          <color indexed="64"/>
        </right>
        <top style="thin">
          <color indexed="64"/>
        </top>
        <bottom style="thin">
          <color indexed="64"/>
        </bottom>
        <diagonal/>
        <horizontal style="thin">
          <color indexed="64"/>
        </horizontal>
      </border>
    </dxf>
    <dxf>
      <font>
        <name val="ＭＳ Ｐ明朝"/>
        <color auto="1"/>
      </font>
      <fill>
        <patternFill patternType="solid">
          <fgColor indexed="64"/>
          <bgColor rgb="FFCCFFFF"/>
        </patternFill>
      </fill>
      <alignment horizontal="center" vertical="bottom" readingOrder="0"/>
      <border>
        <left/>
        <right style="thin">
          <color indexed="64"/>
        </right>
        <top/>
        <bottom style="thin">
          <color indexed="64"/>
        </bottom>
        <diagon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numFmt numFmtId="0" formatCode="General"/>
      <fill>
        <patternFill patternType="solid">
          <bgColor rgb="FFCCFFFF"/>
        </patternFill>
      </fill>
      <alignment horizontal="centerContinuous" vertical="center" readingOrder="0"/>
      <border>
        <left/>
        <right/>
        <top style="thin">
          <color indexed="64"/>
        </top>
        <bottom style="thin">
          <color indexed="64"/>
        </bottom>
        <vertical>
          <color auto="1"/>
        </vertical>
      </border>
    </dxf>
    <dxf>
      <font>
        <name val="ＭＳ Ｐ明朝"/>
        <color auto="1"/>
      </font>
      <numFmt numFmtId="0" formatCode="General"/>
      <fill>
        <patternFill patternType="solid">
          <bgColor rgb="FFFFFFBE"/>
        </patternFill>
      </fill>
      <alignment horizontal="center" vertical="center" readingOrder="0"/>
      <border>
        <left/>
        <right/>
        <top style="thin">
          <color indexed="64"/>
        </top>
        <bottom style="thin">
          <color indexed="64"/>
        </bottom>
        <vertical>
          <color auto="1"/>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readingOrder="0"/>
      <border>
        <left/>
        <right/>
        <top style="thin">
          <color indexed="64"/>
        </top>
        <bottom style="thin">
          <color indexed="64"/>
        </bottom>
        <diagonal/>
        <vertical>
          <color auto="1"/>
        </vertical>
      </border>
    </dxf>
    <dxf>
      <font>
        <name val="ＭＳ Ｐ明朝"/>
        <color auto="1"/>
      </font>
      <fill>
        <patternFill patternType="solid">
          <fgColor auto="1"/>
          <bgColor rgb="FFFFFFBE"/>
        </patternFill>
      </fill>
      <alignment horizontal="center" vertical="center" readingOrder="0"/>
      <border>
        <left style="thin">
          <color indexed="64"/>
        </left>
        <right/>
        <top style="thin">
          <color indexed="64"/>
        </top>
        <bottom style="thin">
          <color indexed="64"/>
        </bottom>
        <diagonal/>
        <horizontal style="thin">
          <color indexed="64"/>
        </horizontal>
      </border>
    </dxf>
    <dxf>
      <font>
        <name val="ＭＳ Ｐ明朝"/>
        <color auto="1"/>
      </font>
      <fill>
        <patternFill patternType="solid">
          <fgColor indexed="64"/>
          <bgColor rgb="FFCCFFFF"/>
        </patternFill>
      </fill>
      <alignment horizontal="center" vertical="bottom" readingOrder="0"/>
      <border>
        <left style="thin">
          <color indexed="64"/>
        </left>
        <right/>
        <top/>
        <bottom style="thin">
          <color indexed="64"/>
        </bottom>
        <diagonal/>
      </border>
    </dxf>
    <dxf>
      <font>
        <name val="ＭＳ Ｐ明朝"/>
        <color auto="1"/>
      </font>
      <fill>
        <patternFill patternType="solid">
          <fgColor auto="1"/>
          <bgColor rgb="FFCCFFFF"/>
        </patternFill>
      </fill>
      <alignment horizontal="centerContinuous" vertical="center" readingOrder="0"/>
      <border>
        <left/>
        <right/>
        <top style="thin">
          <color indexed="64"/>
        </top>
        <bottom style="thin">
          <color indexed="64"/>
        </bottom>
        <diagonal/>
        <vertical>
          <color auto="1"/>
        </vertical>
      </border>
    </dxf>
    <dxf>
      <font>
        <name val="ＭＳ Ｐ明朝"/>
        <color auto="1"/>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fill>
        <patternFill patternType="solid">
          <fgColor indexed="64"/>
          <bgColor rgb="FFCCFFFF"/>
        </patternFill>
      </fill>
      <alignment horizontal="center" vertical="bottom" readingOrder="0"/>
      <border>
        <left style="thin">
          <color indexed="64"/>
        </left>
        <right style="thin">
          <color indexed="64"/>
        </right>
        <top/>
        <bottom style="thin">
          <color indexed="64"/>
        </bottom>
        <diagonal/>
        <vertical style="thin">
          <color indexed="64"/>
        </vertical>
      </border>
    </dxf>
    <dxf>
      <font>
        <name val="ＭＳ Ｐ明朝"/>
        <color auto="1"/>
      </font>
      <fill>
        <patternFill patternType="solid">
          <fgColor auto="1"/>
          <bgColor rgb="FFCCFFFF"/>
        </patternFill>
      </fill>
      <alignment horizontal="centerContinuous" vertical="center" readingOrder="0"/>
      <border>
        <left style="thin">
          <color indexed="64"/>
        </left>
        <right/>
        <top style="thin">
          <color indexed="64"/>
        </top>
        <bottom style="thin">
          <color indexed="64"/>
        </bottom>
        <diagonal/>
      </border>
    </dxf>
    <dxf>
      <font>
        <name val="ＭＳ Ｐ明朝"/>
        <color auto="1"/>
      </font>
      <fill>
        <patternFill patternType="solid">
          <fgColor auto="1"/>
          <bgColor rgb="FFFFFFBE"/>
        </patternFill>
      </fill>
      <alignment horizontal="center" vertical="center"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fill>
        <patternFill patternType="solid">
          <fgColor indexed="64"/>
          <bgColor rgb="FFCCFFFF"/>
        </patternFill>
      </fill>
      <alignment horizontal="center" vertical="bottom" readingOrder="0"/>
      <border>
        <left/>
        <right style="thin">
          <color indexed="64"/>
        </right>
        <top/>
        <bottom style="thin">
          <color indexed="64"/>
        </bottom>
        <diagonal/>
      </border>
    </dxf>
    <dxf>
      <border>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font>
        <name val="ＭＳ Ｐ明朝"/>
        <color auto="1"/>
      </font>
      <fill>
        <patternFill patternType="solid">
          <fgColor auto="1"/>
          <bgColor rgb="FFFFFFBE"/>
        </patternFill>
      </fill>
      <alignment vertical="center" readingOrder="0"/>
    </dxf>
    <dxf>
      <font>
        <name val="ＭＳ Ｐ明朝"/>
        <color auto="1"/>
      </font>
      <fill>
        <patternFill patternType="solid">
          <fgColor auto="1"/>
          <bgColor rgb="FFCCFFFF"/>
        </patternFill>
      </fill>
      <alignment vertical="center" readingOrder="0"/>
    </dxf>
    <dxf>
      <font>
        <name val="ＭＳ Ｐ明朝"/>
        <color auto="1"/>
      </font>
      <fill>
        <patternFill patternType="solid">
          <fgColor indexed="64"/>
          <bgColor rgb="FFCCFFFF"/>
        </patternFill>
      </fill>
      <alignment horizontal="center" vertical="bottom" readingOrder="0"/>
      <border>
        <left/>
        <right/>
        <top/>
        <bottom style="thin">
          <color indexed="64"/>
        </bottom>
        <diagonal/>
        <vertical>
          <color auto="1"/>
        </vertical>
      </border>
    </dxf>
    <dxf>
      <font>
        <name val="ＭＳ Ｐ明朝"/>
        <color auto="1"/>
      </font>
      <numFmt numFmtId="6" formatCode="#,##0;[Red]\-#,##0"/>
      <fill>
        <patternFill patternType="solid">
          <bgColor rgb="FFCCFFFF"/>
        </patternFill>
      </fill>
      <alignment horizontal="right" vertical="center" shrinkToFit="1" readingOrder="0"/>
      <border>
        <left style="thin">
          <color indexed="64"/>
        </left>
        <right style="thin">
          <color indexed="64"/>
        </right>
        <top style="thin">
          <color indexed="64"/>
        </top>
        <bottom style="thin">
          <color indexed="64"/>
        </bottom>
        <vertical style="thin">
          <color indexed="64"/>
        </vertical>
      </border>
    </dxf>
    <dxf>
      <font>
        <name val="ＭＳ Ｐ明朝"/>
        <color auto="1"/>
      </font>
      <numFmt numFmtId="6" formatCode="#,##0;[Red]\-#,##0"/>
      <alignment horizontal="right" vertical="center" shrinkToFit="1" readingOrder="0"/>
      <border>
        <left style="thin">
          <color indexed="64"/>
        </left>
        <right style="thin">
          <color indexed="64"/>
        </right>
        <top style="thin">
          <color indexed="64"/>
        </top>
        <bottom/>
        <vertical style="thin">
          <color indexed="64"/>
        </vertical>
      </border>
    </dxf>
    <dxf>
      <font>
        <name val="ＭＳ Ｐ明朝"/>
        <color auto="1"/>
      </font>
      <fill>
        <patternFill patternType="solid">
          <fgColor indexed="64"/>
          <bgColor rgb="FFCCFFFF"/>
        </patternFill>
      </fill>
      <alignment horizontal="center" shrinkToFit="1" readingOrder="0"/>
      <border>
        <left style="thin">
          <color indexed="64"/>
        </left>
        <right/>
        <top/>
        <bottom style="thin">
          <color indexed="64"/>
        </bottom>
        <diagonal/>
      </border>
    </dxf>
    <dxf>
      <font>
        <name val="ＭＳ Ｐ明朝"/>
        <color auto="1"/>
      </font>
      <fill>
        <patternFill patternType="solid">
          <fgColor auto="1"/>
          <bgColor rgb="FFCCFFFF"/>
        </patternFill>
      </fill>
      <alignment horizontal="centerContinuous" vertical="center" shrinkToFit="1" readingOrder="0"/>
      <border>
        <left/>
        <right style="thin">
          <color indexed="64"/>
        </right>
        <top style="thin">
          <color indexed="64"/>
        </top>
        <bottom style="thin">
          <color indexed="64"/>
        </bottom>
        <diagonal/>
      </border>
    </dxf>
    <dxf>
      <font>
        <name val="ＭＳ Ｐ明朝"/>
        <color auto="1"/>
      </font>
      <alignment horizontal="center" vertical="center" shrinkToFit="1" readingOrder="0"/>
      <border>
        <left/>
        <right style="thin">
          <color indexed="64"/>
        </right>
        <top style="thin">
          <color indexed="64"/>
        </top>
        <bottom/>
        <diagonal/>
      </border>
    </dxf>
    <dxf>
      <font>
        <name val="ＭＳ Ｐ明朝"/>
        <color auto="1"/>
      </font>
      <fill>
        <patternFill patternType="solid">
          <fgColor indexed="64"/>
          <bgColor rgb="FFCCFFFF"/>
        </patternFill>
      </fill>
      <alignment horizontal="center" shrinkToFit="1" readingOrder="0"/>
      <border>
        <left/>
        <right style="thin">
          <color indexed="64"/>
        </right>
        <top/>
        <bottom style="thin">
          <color indexed="64"/>
        </bottom>
        <diagonal/>
      </border>
    </dxf>
    <dxf>
      <font>
        <name val="ＭＳ Ｐ明朝"/>
        <color auto="1"/>
      </font>
      <fill>
        <patternFill patternType="solid">
          <fgColor auto="1"/>
          <bgColor rgb="FFCCFFFF"/>
        </patternFill>
      </fill>
      <alignment horizontal="centerContinuous" vertical="center" shrinkToFit="1" readingOrder="0"/>
      <border>
        <left/>
        <right/>
        <top style="thin">
          <color indexed="64"/>
        </top>
        <bottom style="thin">
          <color indexed="64"/>
        </bottom>
        <diagonal/>
        <vertical>
          <color auto="1"/>
        </vertical>
      </border>
    </dxf>
    <dxf>
      <font>
        <name val="ＭＳ Ｐ明朝"/>
        <color auto="1"/>
      </font>
      <alignment horizontal="center" vertical="center" shrinkToFit="1" readingOrder="0"/>
      <border>
        <left/>
        <right/>
        <top style="thin">
          <color indexed="64"/>
        </top>
        <bottom/>
        <diagonal/>
        <vertical>
          <color auto="1"/>
        </vertical>
      </border>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shrinkToFit="1" readingOrder="0"/>
      <border>
        <left/>
        <right/>
        <top style="thin">
          <color indexed="64"/>
        </top>
        <bottom style="thin">
          <color indexed="64"/>
        </bottom>
        <diagonal/>
        <vertical>
          <color auto="1"/>
        </vertical>
      </border>
    </dxf>
    <dxf>
      <font>
        <name val="ＭＳ Ｐ明朝"/>
        <color auto="1"/>
      </font>
      <alignment horizontal="center" vertical="center" shrinkToFit="1" readingOrder="0"/>
      <border>
        <left/>
        <right/>
        <top style="thin">
          <color indexed="64"/>
        </top>
        <bottom/>
        <diagonal/>
        <vertical>
          <color auto="1"/>
        </vertical>
      </border>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shrinkToFit="1" readingOrder="0"/>
      <border>
        <left/>
        <right/>
        <top style="thin">
          <color indexed="64"/>
        </top>
        <bottom style="thin">
          <color indexed="64"/>
        </bottom>
        <diagonal/>
        <vertical>
          <color auto="1"/>
        </vertical>
      </border>
    </dxf>
    <dxf>
      <font>
        <name val="ＭＳ Ｐ明朝"/>
        <color auto="1"/>
      </font>
      <alignment horizontal="center" vertical="center" shrinkToFit="1" readingOrder="0"/>
      <border>
        <left/>
        <right/>
        <top style="thin">
          <color indexed="64"/>
        </top>
        <bottom/>
        <diagonal/>
        <vertical>
          <color auto="1"/>
        </vertical>
      </border>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
      <font>
        <name val="ＭＳ Ｐ明朝"/>
        <color auto="1"/>
      </font>
      <fill>
        <patternFill patternType="solid">
          <fgColor auto="1"/>
          <bgColor rgb="FFCCFFFF"/>
        </patternFill>
      </fill>
      <alignment horizontal="centerContinuous" vertical="center" shrinkToFit="1" readingOrder="0"/>
      <border>
        <left/>
        <right/>
        <top style="thin">
          <color indexed="64"/>
        </top>
        <bottom style="thin">
          <color indexed="64"/>
        </bottom>
        <diagonal/>
        <vertical>
          <color auto="1"/>
        </vertical>
      </border>
    </dxf>
    <dxf>
      <font>
        <name val="ＭＳ Ｐ明朝"/>
        <color auto="1"/>
      </font>
      <alignment horizontal="center" vertical="center" shrinkToFit="1" readingOrder="0"/>
      <border>
        <left style="thin">
          <color indexed="64"/>
        </left>
        <right/>
        <top style="thin">
          <color indexed="64"/>
        </top>
        <bottom/>
        <diagonal/>
      </border>
    </dxf>
    <dxf>
      <font>
        <name val="ＭＳ Ｐ明朝"/>
        <color auto="1"/>
      </font>
      <fill>
        <patternFill patternType="solid">
          <fgColor indexed="64"/>
          <bgColor rgb="FFCCFFFF"/>
        </patternFill>
      </fill>
      <alignment horizontal="center" shrinkToFit="1" readingOrder="0"/>
      <border>
        <left style="thin">
          <color indexed="64"/>
        </left>
        <right/>
        <top/>
        <bottom style="thin">
          <color indexed="64"/>
        </bottom>
        <diagonal/>
      </border>
    </dxf>
    <dxf>
      <font>
        <name val="ＭＳ Ｐ明朝"/>
        <color auto="1"/>
      </font>
      <fill>
        <patternFill patternType="solid">
          <fgColor auto="1"/>
          <bgColor rgb="FFCCFFFF"/>
        </patternFill>
      </fill>
      <alignment horizontal="centerContinuous" vertical="center" shrinkToFit="1" readingOrder="0"/>
      <border>
        <left/>
        <right/>
        <top style="thin">
          <color indexed="64"/>
        </top>
        <bottom style="thin">
          <color indexed="64"/>
        </bottom>
        <diagonal/>
        <vertical>
          <color auto="1"/>
        </vertical>
      </border>
    </dxf>
    <dxf>
      <font>
        <name val="ＭＳ Ｐ明朝"/>
        <color auto="1"/>
      </font>
      <alignment horizontal="center" vertical="center" shrinkToFit="1" readingOrder="0"/>
      <border>
        <left style="thin">
          <color indexed="64"/>
        </left>
        <right style="thin">
          <color indexed="64"/>
        </right>
        <top style="thin">
          <color indexed="64"/>
        </top>
        <bottom/>
        <diagonal/>
        <vertical style="thin">
          <color indexed="64"/>
        </vertical>
      </border>
    </dxf>
    <dxf>
      <font>
        <name val="ＭＳ Ｐ明朝"/>
        <color auto="1"/>
      </font>
      <fill>
        <patternFill patternType="solid">
          <fgColor indexed="64"/>
          <bgColor rgb="FFCCFFFF"/>
        </patternFill>
      </fill>
      <alignment horizontal="center" shrinkToFit="1" readingOrder="0"/>
      <border>
        <left style="thin">
          <color indexed="64"/>
        </left>
        <right style="thin">
          <color indexed="64"/>
        </right>
        <top/>
        <bottom style="thin">
          <color indexed="64"/>
        </bottom>
        <diagonal/>
        <vertical style="thin">
          <color indexed="64"/>
        </vertical>
      </border>
    </dxf>
    <dxf>
      <font>
        <name val="ＭＳ Ｐ明朝"/>
        <color auto="1"/>
      </font>
      <fill>
        <patternFill patternType="solid">
          <fgColor auto="1"/>
          <bgColor rgb="FFCCFFFF"/>
        </patternFill>
      </fill>
      <alignment horizontal="centerContinuous" vertical="center" shrinkToFit="1" readingOrder="0"/>
      <border>
        <left style="thin">
          <color indexed="64"/>
        </left>
        <right style="thin">
          <color indexed="64"/>
        </right>
        <top style="thin">
          <color indexed="64"/>
        </top>
        <bottom style="thin">
          <color indexed="64"/>
        </bottom>
        <diagonal/>
        <vertical style="thin">
          <color indexed="64"/>
        </vertical>
      </border>
    </dxf>
    <dxf>
      <font>
        <name val="ＭＳ Ｐ明朝"/>
        <color auto="1"/>
      </font>
      <alignment horizontal="center" vertical="center" shrinkToFit="1" readingOrder="0"/>
      <border>
        <left style="thin">
          <color indexed="64"/>
        </left>
        <right style="thin">
          <color indexed="64"/>
        </right>
        <top style="thin">
          <color indexed="64"/>
        </top>
        <bottom style="thin">
          <color indexed="64"/>
        </bottom>
        <diagonal/>
        <vertical style="thin">
          <color indexed="64"/>
        </vertical>
        <horizontal style="thin">
          <color indexed="64"/>
        </horizontal>
      </border>
    </dxf>
    <dxf>
      <font>
        <name val="ＭＳ Ｐ明朝"/>
        <color auto="1"/>
      </font>
      <fill>
        <patternFill patternType="solid">
          <fgColor indexed="64"/>
          <bgColor rgb="FFCCFFFF"/>
        </patternFill>
      </fill>
      <alignment horizontal="center" shrinkToFit="1" readingOrder="0"/>
      <border>
        <left/>
        <right style="thin">
          <color indexed="64"/>
        </right>
        <top/>
        <bottom style="thin">
          <color indexed="64"/>
        </bottom>
        <diagonal/>
      </border>
    </dxf>
    <dxf>
      <border>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font>
        <name val="ＭＳ Ｐ明朝"/>
        <color auto="1"/>
      </font>
      <alignment vertical="center" shrinkToFit="1" readingOrder="0"/>
    </dxf>
    <dxf>
      <font>
        <name val="ＭＳ Ｐ明朝"/>
        <color auto="1"/>
      </font>
      <fill>
        <patternFill patternType="solid">
          <fgColor auto="1"/>
          <bgColor rgb="FFCCFFFF"/>
        </patternFill>
      </fill>
      <alignment vertical="center" shrinkToFit="1" readingOrder="0"/>
    </dxf>
    <dxf>
      <font>
        <name val="ＭＳ Ｐ明朝"/>
        <color auto="1"/>
      </font>
      <fill>
        <patternFill patternType="solid">
          <fgColor indexed="64"/>
          <bgColor rgb="FFCCFFFF"/>
        </patternFill>
      </fill>
      <alignment horizontal="center" shrinkToFit="1" readingOrder="0"/>
      <border>
        <left/>
        <right/>
        <top/>
        <bottom style="thin">
          <color indexed="64"/>
        </bottom>
        <diagonal/>
        <vertical>
          <color auto="1"/>
        </vertical>
      </border>
    </dxf>
  </dxfs>
  <tableStyles count="0" defaultTableStyle="TableStyleMedium2" defaultPivotStyle="PivotStyleLight16"/>
  <colors>
    <mruColors>
      <color rgb="FF9FE1F6"/>
      <color rgb="FFCCFFFF"/>
      <color rgb="FFA0FFFF"/>
      <color rgb="FF00C0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worksheet" Target="worksheets/sheet4.xml" />
  <Relationship Id="rId5" Type="http://schemas.openxmlformats.org/officeDocument/2006/relationships/worksheet" Target="worksheets/sheet5.xml" />
  <Relationship Id="rId6" Type="http://schemas.openxmlformats.org/officeDocument/2006/relationships/worksheet" Target="worksheets/sheet6.xml" />
  <Relationship Id="rId7" Type="http://schemas.openxmlformats.org/officeDocument/2006/relationships/worksheet" Target="worksheets/sheet7.xml" />
  <Relationship Id="rId8" Type="http://schemas.openxmlformats.org/officeDocument/2006/relationships/worksheet" Target="worksheets/sheet8.xml" />
  <Relationship Id="rId9" Type="http://schemas.openxmlformats.org/officeDocument/2006/relationships/worksheet" Target="worksheets/sheet9.xml" />
  <Relationship Id="rId10" Type="http://schemas.openxmlformats.org/officeDocument/2006/relationships/worksheet" Target="worksheets/sheet10.xml" />
  <Relationship Id="rId11" Type="http://schemas.openxmlformats.org/officeDocument/2006/relationships/worksheet" Target="worksheets/sheet11.xml" />
  <Relationship Id="rId12" Type="http://schemas.openxmlformats.org/officeDocument/2006/relationships/worksheet" Target="worksheets/sheet12.xml" />
  <Relationship Id="rId13" Type="http://schemas.openxmlformats.org/officeDocument/2006/relationships/theme" Target="theme/theme1.xml" />
  <Relationship Id="rId14" Type="http://schemas.openxmlformats.org/officeDocument/2006/relationships/sharedStrings" Target="sharedStrings.xml" />
  <Relationship Id="rId15"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補助金額算定!$BB$2"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fmlaLink="補助金額算定!$AL$2"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66675</xdr:colOff>
          <xdr:row>16</xdr:row>
          <xdr:rowOff>189865</xdr:rowOff>
        </xdr:from>
        <xdr:to xmlns:xdr="http://schemas.openxmlformats.org/drawingml/2006/spreadsheetDrawing">
          <xdr:col>1</xdr:col>
          <xdr:colOff>38100</xdr:colOff>
          <xdr:row>17</xdr:row>
          <xdr:rowOff>199390</xdr:rowOff>
        </xdr:to>
        <xdr:sp textlink="">
          <xdr:nvSpPr>
            <xdr:cNvPr id="11265" name="チェック 1" hidden="1">
              <a:extLst>
                <a:ext uri="{63B3BB69-23CF-44E3-9099-C40C66FF867C}">
                  <a14:compatExt spid="_x0000_s11265"/>
                </a:ext>
              </a:extLst>
            </xdr:cNvPr>
            <xdr:cNvSpPr>
              <a:spLocks noRot="1" noChangeShapeType="1"/>
            </xdr:cNvSpPr>
          </xdr:nvSpPr>
          <xdr:spPr>
            <a:xfrm>
              <a:off x="66675" y="4431665"/>
              <a:ext cx="30480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66675</xdr:colOff>
          <xdr:row>18</xdr:row>
          <xdr:rowOff>198120</xdr:rowOff>
        </xdr:from>
        <xdr:to xmlns:xdr="http://schemas.openxmlformats.org/drawingml/2006/spreadsheetDrawing">
          <xdr:col>1</xdr:col>
          <xdr:colOff>38100</xdr:colOff>
          <xdr:row>20</xdr:row>
          <xdr:rowOff>3810</xdr:rowOff>
        </xdr:to>
        <xdr:sp textlink="">
          <xdr:nvSpPr>
            <xdr:cNvPr id="11266" name="チェック 2" hidden="1">
              <a:extLst>
                <a:ext uri="{63B3BB69-23CF-44E3-9099-C40C66FF867C}">
                  <a14:compatExt spid="_x0000_s11266"/>
                </a:ext>
              </a:extLst>
            </xdr:cNvPr>
            <xdr:cNvSpPr>
              <a:spLocks noRot="1" noChangeShapeType="1"/>
            </xdr:cNvSpPr>
          </xdr:nvSpPr>
          <xdr:spPr>
            <a:xfrm>
              <a:off x="66675" y="484632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66675</xdr:colOff>
          <xdr:row>17</xdr:row>
          <xdr:rowOff>199390</xdr:rowOff>
        </xdr:from>
        <xdr:to xmlns:xdr="http://schemas.openxmlformats.org/drawingml/2006/spreadsheetDrawing">
          <xdr:col>1</xdr:col>
          <xdr:colOff>38100</xdr:colOff>
          <xdr:row>19</xdr:row>
          <xdr:rowOff>5715</xdr:rowOff>
        </xdr:to>
        <xdr:sp textlink="">
          <xdr:nvSpPr>
            <xdr:cNvPr id="11267" name="チェック 3" hidden="1">
              <a:extLst>
                <a:ext uri="{63B3BB69-23CF-44E3-9099-C40C66FF867C}">
                  <a14:compatExt spid="_x0000_s11267"/>
                </a:ext>
              </a:extLst>
            </xdr:cNvPr>
            <xdr:cNvSpPr>
              <a:spLocks noRot="1" noChangeShapeType="1"/>
            </xdr:cNvSpPr>
          </xdr:nvSpPr>
          <xdr:spPr>
            <a:xfrm>
              <a:off x="66675" y="4644390"/>
              <a:ext cx="30480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66675</xdr:colOff>
          <xdr:row>31</xdr:row>
          <xdr:rowOff>188595</xdr:rowOff>
        </xdr:from>
        <xdr:to xmlns:xdr="http://schemas.openxmlformats.org/drawingml/2006/spreadsheetDrawing">
          <xdr:col>1</xdr:col>
          <xdr:colOff>38100</xdr:colOff>
          <xdr:row>32</xdr:row>
          <xdr:rowOff>198120</xdr:rowOff>
        </xdr:to>
        <xdr:sp textlink="">
          <xdr:nvSpPr>
            <xdr:cNvPr id="11268" name="チェック 4" hidden="1">
              <a:extLst>
                <a:ext uri="{63B3BB69-23CF-44E3-9099-C40C66FF867C}">
                  <a14:compatExt spid="_x0000_s11268"/>
                </a:ext>
              </a:extLst>
            </xdr:cNvPr>
            <xdr:cNvSpPr>
              <a:spLocks noRot="1" noChangeShapeType="1"/>
            </xdr:cNvSpPr>
          </xdr:nvSpPr>
          <xdr:spPr>
            <a:xfrm>
              <a:off x="66675" y="8208645"/>
              <a:ext cx="304800" cy="212725"/>
            </a:xfrm>
            <a:prstGeom prst="rect"/>
          </xdr:spPr>
        </xdr:sp>
        <xdr:clientData/>
      </xdr:twoCellAnchor>
    </mc:Choice>
    <mc:Fallback/>
  </mc:AlternateContent>
  <xdr:twoCellAnchor>
    <xdr:from xmlns:xdr="http://schemas.openxmlformats.org/drawingml/2006/spreadsheetDrawing">
      <xdr:col>5</xdr:col>
      <xdr:colOff>257175</xdr:colOff>
      <xdr:row>2</xdr:row>
      <xdr:rowOff>227965</xdr:rowOff>
    </xdr:from>
    <xdr:to xmlns:xdr="http://schemas.openxmlformats.org/drawingml/2006/spreadsheetDrawing">
      <xdr:col>9</xdr:col>
      <xdr:colOff>38100</xdr:colOff>
      <xdr:row>5</xdr:row>
      <xdr:rowOff>28575</xdr:rowOff>
    </xdr:to>
    <xdr:sp macro="" textlink="">
      <xdr:nvSpPr>
        <xdr:cNvPr id="11269" name="テキスト 10"/>
        <xdr:cNvSpPr txBox="1"/>
      </xdr:nvSpPr>
      <xdr:spPr>
        <a:xfrm>
          <a:off x="6457950" y="694690"/>
          <a:ext cx="2524125" cy="60071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黄色に着色されたセルに記入して作成します。</a:t>
          </a: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17780</xdr:colOff>
          <xdr:row>34</xdr:row>
          <xdr:rowOff>150495</xdr:rowOff>
        </xdr:from>
        <xdr:to xmlns:xdr="http://schemas.openxmlformats.org/drawingml/2006/spreadsheetDrawing">
          <xdr:col>1</xdr:col>
          <xdr:colOff>322580</xdr:colOff>
          <xdr:row>36</xdr:row>
          <xdr:rowOff>17780</xdr:rowOff>
        </xdr:to>
        <xdr:sp textlink="">
          <xdr:nvSpPr>
            <xdr:cNvPr id="12290" name="チェック 2" hidden="1">
              <a:extLst>
                <a:ext uri="{63B3BB69-23CF-44E3-9099-C40C66FF867C}">
                  <a14:compatExt spid="_x0000_s12290"/>
                </a:ext>
              </a:extLst>
            </xdr:cNvPr>
            <xdr:cNvSpPr>
              <a:spLocks noRot="1" noChangeShapeType="1"/>
            </xdr:cNvSpPr>
          </xdr:nvSpPr>
          <xdr:spPr>
            <a:xfrm>
              <a:off x="217805" y="6217920"/>
              <a:ext cx="304800" cy="21018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17780</xdr:colOff>
          <xdr:row>37</xdr:row>
          <xdr:rowOff>151765</xdr:rowOff>
        </xdr:from>
        <xdr:to xmlns:xdr="http://schemas.openxmlformats.org/drawingml/2006/spreadsheetDrawing">
          <xdr:col>1</xdr:col>
          <xdr:colOff>322580</xdr:colOff>
          <xdr:row>39</xdr:row>
          <xdr:rowOff>19050</xdr:rowOff>
        </xdr:to>
        <xdr:sp textlink="">
          <xdr:nvSpPr>
            <xdr:cNvPr id="12292" name="チェック 4" hidden="1">
              <a:extLst>
                <a:ext uri="{63B3BB69-23CF-44E3-9099-C40C66FF867C}">
                  <a14:compatExt spid="_x0000_s12292"/>
                </a:ext>
              </a:extLst>
            </xdr:cNvPr>
            <xdr:cNvSpPr>
              <a:spLocks noRot="1" noChangeShapeType="1"/>
            </xdr:cNvSpPr>
          </xdr:nvSpPr>
          <xdr:spPr>
            <a:xfrm>
              <a:off x="217805" y="67335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7620</xdr:colOff>
          <xdr:row>37</xdr:row>
          <xdr:rowOff>153035</xdr:rowOff>
        </xdr:from>
        <xdr:to xmlns:xdr="http://schemas.openxmlformats.org/drawingml/2006/spreadsheetDrawing">
          <xdr:col>2</xdr:col>
          <xdr:colOff>312420</xdr:colOff>
          <xdr:row>39</xdr:row>
          <xdr:rowOff>20320</xdr:rowOff>
        </xdr:to>
        <xdr:sp textlink="">
          <xdr:nvSpPr>
            <xdr:cNvPr id="12293" name="チェック 5" hidden="1">
              <a:extLst>
                <a:ext uri="{63B3BB69-23CF-44E3-9099-C40C66FF867C}">
                  <a14:compatExt spid="_x0000_s12293"/>
                </a:ext>
              </a:extLst>
            </xdr:cNvPr>
            <xdr:cNvSpPr>
              <a:spLocks noRot="1" noChangeShapeType="1"/>
            </xdr:cNvSpPr>
          </xdr:nvSpPr>
          <xdr:spPr>
            <a:xfrm>
              <a:off x="1512570" y="6734810"/>
              <a:ext cx="304800" cy="21018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18</xdr:row>
          <xdr:rowOff>0</xdr:rowOff>
        </xdr:from>
        <xdr:to xmlns:xdr="http://schemas.openxmlformats.org/drawingml/2006/spreadsheetDrawing">
          <xdr:col>1</xdr:col>
          <xdr:colOff>28575</xdr:colOff>
          <xdr:row>18</xdr:row>
          <xdr:rowOff>209550</xdr:rowOff>
        </xdr:to>
        <xdr:sp textlink="">
          <xdr:nvSpPr>
            <xdr:cNvPr id="13313" name="チェック 1" hidden="1">
              <a:extLst>
                <a:ext uri="{63B3BB69-23CF-44E3-9099-C40C66FF867C}">
                  <a14:compatExt spid="_x0000_s13313"/>
                </a:ext>
              </a:extLst>
            </xdr:cNvPr>
            <xdr:cNvSpPr>
              <a:spLocks noRot="1" noChangeShapeType="1"/>
            </xdr:cNvSpPr>
          </xdr:nvSpPr>
          <xdr:spPr>
            <a:xfrm>
              <a:off x="57150" y="48291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19</xdr:row>
          <xdr:rowOff>0</xdr:rowOff>
        </xdr:from>
        <xdr:to xmlns:xdr="http://schemas.openxmlformats.org/drawingml/2006/spreadsheetDrawing">
          <xdr:col>1</xdr:col>
          <xdr:colOff>28575</xdr:colOff>
          <xdr:row>19</xdr:row>
          <xdr:rowOff>209550</xdr:rowOff>
        </xdr:to>
        <xdr:sp textlink="">
          <xdr:nvSpPr>
            <xdr:cNvPr id="13314" name="チェック 2" hidden="1">
              <a:extLst>
                <a:ext uri="{63B3BB69-23CF-44E3-9099-C40C66FF867C}">
                  <a14:compatExt spid="_x0000_s13314"/>
                </a:ext>
              </a:extLst>
            </xdr:cNvPr>
            <xdr:cNvSpPr>
              <a:spLocks noRot="1" noChangeShapeType="1"/>
            </xdr:cNvSpPr>
          </xdr:nvSpPr>
          <xdr:spPr>
            <a:xfrm>
              <a:off x="57150" y="50577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20</xdr:row>
          <xdr:rowOff>0</xdr:rowOff>
        </xdr:from>
        <xdr:to xmlns:xdr="http://schemas.openxmlformats.org/drawingml/2006/spreadsheetDrawing">
          <xdr:col>1</xdr:col>
          <xdr:colOff>28575</xdr:colOff>
          <xdr:row>20</xdr:row>
          <xdr:rowOff>209550</xdr:rowOff>
        </xdr:to>
        <xdr:sp textlink="">
          <xdr:nvSpPr>
            <xdr:cNvPr id="13315" name="チェック 3" hidden="1">
              <a:extLst>
                <a:ext uri="{63B3BB69-23CF-44E3-9099-C40C66FF867C}">
                  <a14:compatExt spid="_x0000_s13315"/>
                </a:ext>
              </a:extLst>
            </xdr:cNvPr>
            <xdr:cNvSpPr>
              <a:spLocks noRot="1" noChangeShapeType="1"/>
            </xdr:cNvSpPr>
          </xdr:nvSpPr>
          <xdr:spPr>
            <a:xfrm>
              <a:off x="57150" y="52863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21</xdr:row>
          <xdr:rowOff>0</xdr:rowOff>
        </xdr:from>
        <xdr:to xmlns:xdr="http://schemas.openxmlformats.org/drawingml/2006/spreadsheetDrawing">
          <xdr:col>1</xdr:col>
          <xdr:colOff>28575</xdr:colOff>
          <xdr:row>21</xdr:row>
          <xdr:rowOff>209550</xdr:rowOff>
        </xdr:to>
        <xdr:sp textlink="">
          <xdr:nvSpPr>
            <xdr:cNvPr id="13316" name="チェック 4" hidden="1">
              <a:extLst>
                <a:ext uri="{63B3BB69-23CF-44E3-9099-C40C66FF867C}">
                  <a14:compatExt spid="_x0000_s13316"/>
                </a:ext>
              </a:extLst>
            </xdr:cNvPr>
            <xdr:cNvSpPr>
              <a:spLocks noRot="1" noChangeShapeType="1"/>
            </xdr:cNvSpPr>
          </xdr:nvSpPr>
          <xdr:spPr>
            <a:xfrm>
              <a:off x="57150" y="55149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20</xdr:row>
          <xdr:rowOff>0</xdr:rowOff>
        </xdr:from>
        <xdr:to xmlns:xdr="http://schemas.openxmlformats.org/drawingml/2006/spreadsheetDrawing">
          <xdr:col>1</xdr:col>
          <xdr:colOff>28575</xdr:colOff>
          <xdr:row>20</xdr:row>
          <xdr:rowOff>209550</xdr:rowOff>
        </xdr:to>
        <xdr:sp textlink="">
          <xdr:nvSpPr>
            <xdr:cNvPr id="13317" name="チェック 5" hidden="1">
              <a:extLst>
                <a:ext uri="{63B3BB69-23CF-44E3-9099-C40C66FF867C}">
                  <a14:compatExt spid="_x0000_s13317"/>
                </a:ext>
              </a:extLst>
            </xdr:cNvPr>
            <xdr:cNvSpPr>
              <a:spLocks noRot="1" noChangeShapeType="1"/>
            </xdr:cNvSpPr>
          </xdr:nvSpPr>
          <xdr:spPr>
            <a:xfrm>
              <a:off x="57150" y="52863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21</xdr:row>
          <xdr:rowOff>0</xdr:rowOff>
        </xdr:from>
        <xdr:to xmlns:xdr="http://schemas.openxmlformats.org/drawingml/2006/spreadsheetDrawing">
          <xdr:col>1</xdr:col>
          <xdr:colOff>28575</xdr:colOff>
          <xdr:row>21</xdr:row>
          <xdr:rowOff>209550</xdr:rowOff>
        </xdr:to>
        <xdr:sp textlink="">
          <xdr:nvSpPr>
            <xdr:cNvPr id="13318" name="チェック 6" hidden="1">
              <a:extLst>
                <a:ext uri="{63B3BB69-23CF-44E3-9099-C40C66FF867C}">
                  <a14:compatExt spid="_x0000_s13318"/>
                </a:ext>
              </a:extLst>
            </xdr:cNvPr>
            <xdr:cNvSpPr>
              <a:spLocks noRot="1" noChangeShapeType="1"/>
            </xdr:cNvSpPr>
          </xdr:nvSpPr>
          <xdr:spPr>
            <a:xfrm>
              <a:off x="57150" y="5514975"/>
              <a:ext cx="304800" cy="20955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20320</xdr:colOff>
          <xdr:row>39</xdr:row>
          <xdr:rowOff>151130</xdr:rowOff>
        </xdr:from>
        <xdr:to xmlns:xdr="http://schemas.openxmlformats.org/drawingml/2006/spreadsheetDrawing">
          <xdr:col>1</xdr:col>
          <xdr:colOff>325120</xdr:colOff>
          <xdr:row>41</xdr:row>
          <xdr:rowOff>18415</xdr:rowOff>
        </xdr:to>
        <xdr:sp textlink="">
          <xdr:nvSpPr>
            <xdr:cNvPr id="8198" name="チェック 6" hidden="1">
              <a:extLst>
                <a:ext uri="{63B3BB69-23CF-44E3-9099-C40C66FF867C}">
                  <a14:compatExt spid="_x0000_s8198"/>
                </a:ext>
              </a:extLst>
            </xdr:cNvPr>
            <xdr:cNvSpPr>
              <a:spLocks noRot="1" noChangeShapeType="1"/>
            </xdr:cNvSpPr>
          </xdr:nvSpPr>
          <xdr:spPr>
            <a:xfrm>
              <a:off x="220345" y="707580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20320</xdr:colOff>
          <xdr:row>38</xdr:row>
          <xdr:rowOff>151130</xdr:rowOff>
        </xdr:from>
        <xdr:to xmlns:xdr="http://schemas.openxmlformats.org/drawingml/2006/spreadsheetDrawing">
          <xdr:col>1</xdr:col>
          <xdr:colOff>325120</xdr:colOff>
          <xdr:row>40</xdr:row>
          <xdr:rowOff>18415</xdr:rowOff>
        </xdr:to>
        <xdr:sp textlink="">
          <xdr:nvSpPr>
            <xdr:cNvPr id="8199" name="チェック 7" hidden="1">
              <a:extLst>
                <a:ext uri="{63B3BB69-23CF-44E3-9099-C40C66FF867C}">
                  <a14:compatExt spid="_x0000_s8199"/>
                </a:ext>
              </a:extLst>
            </xdr:cNvPr>
            <xdr:cNvSpPr>
              <a:spLocks noRot="1" noChangeShapeType="1"/>
            </xdr:cNvSpPr>
          </xdr:nvSpPr>
          <xdr:spPr>
            <a:xfrm>
              <a:off x="220345" y="690435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20320</xdr:colOff>
          <xdr:row>43</xdr:row>
          <xdr:rowOff>150495</xdr:rowOff>
        </xdr:from>
        <xdr:to xmlns:xdr="http://schemas.openxmlformats.org/drawingml/2006/spreadsheetDrawing">
          <xdr:col>1</xdr:col>
          <xdr:colOff>325120</xdr:colOff>
          <xdr:row>45</xdr:row>
          <xdr:rowOff>17780</xdr:rowOff>
        </xdr:to>
        <xdr:sp textlink="">
          <xdr:nvSpPr>
            <xdr:cNvPr id="8202" name="チェック 6" hidden="1">
              <a:extLst>
                <a:ext uri="{63B3BB69-23CF-44E3-9099-C40C66FF867C}">
                  <a14:compatExt spid="_x0000_s8202"/>
                </a:ext>
              </a:extLst>
            </xdr:cNvPr>
            <xdr:cNvSpPr>
              <a:spLocks noRot="1" noChangeShapeType="1"/>
            </xdr:cNvSpPr>
          </xdr:nvSpPr>
          <xdr:spPr>
            <a:xfrm>
              <a:off x="220345" y="776097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20320</xdr:colOff>
          <xdr:row>42</xdr:row>
          <xdr:rowOff>151130</xdr:rowOff>
        </xdr:from>
        <xdr:to xmlns:xdr="http://schemas.openxmlformats.org/drawingml/2006/spreadsheetDrawing">
          <xdr:col>1</xdr:col>
          <xdr:colOff>325120</xdr:colOff>
          <xdr:row>44</xdr:row>
          <xdr:rowOff>18415</xdr:rowOff>
        </xdr:to>
        <xdr:sp textlink="">
          <xdr:nvSpPr>
            <xdr:cNvPr id="8203" name="チェック 7" hidden="1">
              <a:extLst>
                <a:ext uri="{63B3BB69-23CF-44E3-9099-C40C66FF867C}">
                  <a14:compatExt spid="_x0000_s8203"/>
                </a:ext>
              </a:extLst>
            </xdr:cNvPr>
            <xdr:cNvSpPr>
              <a:spLocks noRot="1" noChangeShapeType="1"/>
            </xdr:cNvSpPr>
          </xdr:nvSpPr>
          <xdr:spPr>
            <a:xfrm>
              <a:off x="220345" y="7590155"/>
              <a:ext cx="304800" cy="210185"/>
            </a:xfrm>
            <a:prstGeom prst="rect"/>
          </xdr:spPr>
        </xdr:sp>
        <xdr:clientData/>
      </xdr:twoCellAnchor>
    </mc:Choice>
    <mc:Fallback/>
  </mc:AlternateContent>
  <xdr:twoCellAnchor>
    <xdr:from xmlns:xdr="http://schemas.openxmlformats.org/drawingml/2006/spreadsheetDrawing">
      <xdr:col>1</xdr:col>
      <xdr:colOff>0</xdr:colOff>
      <xdr:row>35</xdr:row>
      <xdr:rowOff>0</xdr:rowOff>
    </xdr:from>
    <xdr:to xmlns:xdr="http://schemas.openxmlformats.org/drawingml/2006/spreadsheetDrawing">
      <xdr:col>1</xdr:col>
      <xdr:colOff>1299845</xdr:colOff>
      <xdr:row>36</xdr:row>
      <xdr:rowOff>1270</xdr:rowOff>
    </xdr:to>
    <xdr:sp macro="" textlink="">
      <xdr:nvSpPr>
        <xdr:cNvPr id="8201" name="テキスト 15"/>
        <xdr:cNvSpPr txBox="1"/>
      </xdr:nvSpPr>
      <xdr:spPr>
        <a:xfrm>
          <a:off x="200025" y="6238875"/>
          <a:ext cx="1299845" cy="172720"/>
        </a:xfrm>
        <a:prstGeom prst="rect">
          <a:avLst/>
        </a:prstGeom>
        <a:solidFill>
          <a:srgbClr val="CC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収入総額</a:t>
          </a:r>
          <a:endParaRPr kumimoji="1" lang="ja-JP" altLang="en-US">
            <a:latin typeface="ＭＳ Ｐ明朝"/>
            <a:ea typeface="ＭＳ Ｐ明朝"/>
          </a:endParaRPr>
        </a:p>
      </xdr:txBody>
    </xdr:sp>
    <xdr:clientData/>
  </xdr:twoCellAnchor>
  <xdr:twoCellAnchor>
    <xdr:from xmlns:xdr="http://schemas.openxmlformats.org/drawingml/2006/spreadsheetDrawing">
      <xdr:col>1</xdr:col>
      <xdr:colOff>0</xdr:colOff>
      <xdr:row>36</xdr:row>
      <xdr:rowOff>0</xdr:rowOff>
    </xdr:from>
    <xdr:to xmlns:xdr="http://schemas.openxmlformats.org/drawingml/2006/spreadsheetDrawing">
      <xdr:col>1</xdr:col>
      <xdr:colOff>1299845</xdr:colOff>
      <xdr:row>37</xdr:row>
      <xdr:rowOff>1270</xdr:rowOff>
    </xdr:to>
    <xdr:sp macro="" textlink="補助金額算定!AV2">
      <xdr:nvSpPr>
        <xdr:cNvPr id="8204" name="テキスト 16"/>
        <xdr:cNvSpPr txBox="1"/>
      </xdr:nvSpPr>
      <xdr:spPr>
        <a:xfrm>
          <a:off x="200025" y="6410325"/>
          <a:ext cx="1299845" cy="172720"/>
        </a:xfrm>
        <a:prstGeom prst="rect">
          <a:avLst/>
        </a:prstGeom>
        <a:solidFill>
          <a:sysClr val="window" lastClr="FF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fld id="{1F9403CE-B801-4471-B2D8-CD35B856271E}" type="TxLink">
            <a:rPr sz="1100" b="0" i="0" u="none" strike="noStrike">
              <a:solidFill>
                <a:schemeClr val="tx1"/>
              </a:solidFill>
              <a:latin typeface="ＭＳ Ｐ明朝"/>
              <a:ea typeface="ＭＳ Ｐ明朝"/>
            </a:rPr>
            <a:t>0</a:t>
          </a:fld>
          <a:endParaRPr sz="1100">
            <a:latin typeface="ＭＳ Ｐ明朝"/>
            <a:ea typeface="ＭＳ Ｐ明朝"/>
          </a:endParaRPr>
        </a:p>
      </xdr:txBody>
    </xdr:sp>
    <xdr:clientData/>
  </xdr:twoCellAnchor>
  <xdr:twoCellAnchor>
    <xdr:from xmlns:xdr="http://schemas.openxmlformats.org/drawingml/2006/spreadsheetDrawing">
      <xdr:col>2</xdr:col>
      <xdr:colOff>10160</xdr:colOff>
      <xdr:row>35</xdr:row>
      <xdr:rowOff>0</xdr:rowOff>
    </xdr:from>
    <xdr:to xmlns:xdr="http://schemas.openxmlformats.org/drawingml/2006/spreadsheetDrawing">
      <xdr:col>2</xdr:col>
      <xdr:colOff>238760</xdr:colOff>
      <xdr:row>37</xdr:row>
      <xdr:rowOff>0</xdr:rowOff>
    </xdr:to>
    <xdr:sp macro="" textlink="">
      <xdr:nvSpPr>
        <xdr:cNvPr id="8205" name="テキスト 17"/>
        <xdr:cNvSpPr txBox="1"/>
      </xdr:nvSpPr>
      <xdr:spPr>
        <a:xfrm>
          <a:off x="1515110" y="6238875"/>
          <a:ext cx="228600" cy="342900"/>
        </a:xfrm>
        <a:prstGeom prst="rect">
          <a:avLst/>
        </a:prstGeom>
        <a:solidFill>
          <a:sysClr val="window" lastClr="FFFFFF"/>
        </a:solidFill>
        <a:ln w="0"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a:t>
          </a:r>
          <a:endParaRPr kumimoji="1" lang="ja-JP" altLang="en-US">
            <a:latin typeface="ＭＳ Ｐ明朝"/>
            <a:ea typeface="ＭＳ Ｐ明朝"/>
          </a:endParaRPr>
        </a:p>
      </xdr:txBody>
    </xdr:sp>
    <xdr:clientData/>
  </xdr:twoCellAnchor>
  <xdr:twoCellAnchor>
    <xdr:from xmlns:xdr="http://schemas.openxmlformats.org/drawingml/2006/spreadsheetDrawing">
      <xdr:col>2</xdr:col>
      <xdr:colOff>246380</xdr:colOff>
      <xdr:row>34</xdr:row>
      <xdr:rowOff>169545</xdr:rowOff>
    </xdr:from>
    <xdr:to xmlns:xdr="http://schemas.openxmlformats.org/drawingml/2006/spreadsheetDrawing">
      <xdr:col>3</xdr:col>
      <xdr:colOff>240665</xdr:colOff>
      <xdr:row>35</xdr:row>
      <xdr:rowOff>170815</xdr:rowOff>
    </xdr:to>
    <xdr:sp macro="" textlink="">
      <xdr:nvSpPr>
        <xdr:cNvPr id="8206" name="テキスト 18"/>
        <xdr:cNvSpPr txBox="1"/>
      </xdr:nvSpPr>
      <xdr:spPr>
        <a:xfrm>
          <a:off x="1751330" y="6236970"/>
          <a:ext cx="1299210" cy="172720"/>
        </a:xfrm>
        <a:prstGeom prst="rect">
          <a:avLst/>
        </a:prstGeom>
        <a:solidFill>
          <a:srgbClr val="CC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支出総額</a:t>
          </a:r>
          <a:endParaRPr kumimoji="1" lang="ja-JP" altLang="en-US">
            <a:latin typeface="ＭＳ Ｐ明朝"/>
            <a:ea typeface="ＭＳ Ｐ明朝"/>
          </a:endParaRPr>
        </a:p>
      </xdr:txBody>
    </xdr:sp>
    <xdr:clientData/>
  </xdr:twoCellAnchor>
  <xdr:twoCellAnchor>
    <xdr:from xmlns:xdr="http://schemas.openxmlformats.org/drawingml/2006/spreadsheetDrawing">
      <xdr:col>2</xdr:col>
      <xdr:colOff>246380</xdr:colOff>
      <xdr:row>35</xdr:row>
      <xdr:rowOff>169545</xdr:rowOff>
    </xdr:from>
    <xdr:to xmlns:xdr="http://schemas.openxmlformats.org/drawingml/2006/spreadsheetDrawing">
      <xdr:col>3</xdr:col>
      <xdr:colOff>240665</xdr:colOff>
      <xdr:row>36</xdr:row>
      <xdr:rowOff>170815</xdr:rowOff>
    </xdr:to>
    <xdr:sp macro="" textlink="補助金額算定!AZ2">
      <xdr:nvSpPr>
        <xdr:cNvPr id="8207" name="テキスト 19"/>
        <xdr:cNvSpPr txBox="1"/>
      </xdr:nvSpPr>
      <xdr:spPr>
        <a:xfrm>
          <a:off x="1751330" y="6408420"/>
          <a:ext cx="1299210" cy="172720"/>
        </a:xfrm>
        <a:prstGeom prst="rect">
          <a:avLst/>
        </a:prstGeom>
        <a:solidFill>
          <a:sysClr val="window" lastClr="FF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fld id="{9F40A2F4-18C4-4889-91DD-5B5D5B1836B4}" type="TxLink">
            <a:rPr sz="1100" b="0" i="0" u="none" strike="noStrike">
              <a:solidFill>
                <a:schemeClr val="tx1"/>
              </a:solidFill>
              <a:latin typeface="ＭＳ Ｐ明朝"/>
              <a:ea typeface="ＭＳ Ｐ明朝"/>
            </a:rPr>
            <a:t>0</a:t>
          </a:fld>
          <a:endParaRPr sz="1100">
            <a:latin typeface="ＭＳ Ｐ明朝"/>
            <a:ea typeface="ＭＳ Ｐ明朝"/>
          </a:endParaRPr>
        </a:p>
      </xdr:txBody>
    </xdr:sp>
    <xdr:clientData/>
  </xdr:twoCellAnchor>
  <xdr:twoCellAnchor>
    <xdr:from xmlns:xdr="http://schemas.openxmlformats.org/drawingml/2006/spreadsheetDrawing">
      <xdr:col>3</xdr:col>
      <xdr:colOff>257175</xdr:colOff>
      <xdr:row>34</xdr:row>
      <xdr:rowOff>170815</xdr:rowOff>
    </xdr:from>
    <xdr:to xmlns:xdr="http://schemas.openxmlformats.org/drawingml/2006/spreadsheetDrawing">
      <xdr:col>3</xdr:col>
      <xdr:colOff>485775</xdr:colOff>
      <xdr:row>36</xdr:row>
      <xdr:rowOff>170815</xdr:rowOff>
    </xdr:to>
    <xdr:sp macro="" textlink="">
      <xdr:nvSpPr>
        <xdr:cNvPr id="8208" name="テキスト 20"/>
        <xdr:cNvSpPr txBox="1"/>
      </xdr:nvSpPr>
      <xdr:spPr>
        <a:xfrm>
          <a:off x="3067050" y="6238240"/>
          <a:ext cx="228600" cy="342900"/>
        </a:xfrm>
        <a:prstGeom prst="rect">
          <a:avLst/>
        </a:prstGeom>
        <a:solidFill>
          <a:sysClr val="window" lastClr="FFFFFF"/>
        </a:solidFill>
        <a:ln w="0"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a:t>
          </a:r>
          <a:endParaRPr kumimoji="1" lang="ja-JP" altLang="en-US">
            <a:latin typeface="ＭＳ Ｐ明朝"/>
            <a:ea typeface="ＭＳ Ｐ明朝"/>
          </a:endParaRPr>
        </a:p>
      </xdr:txBody>
    </xdr:sp>
    <xdr:clientData/>
  </xdr:twoCellAnchor>
  <xdr:twoCellAnchor>
    <xdr:from xmlns:xdr="http://schemas.openxmlformats.org/drawingml/2006/spreadsheetDrawing">
      <xdr:col>3</xdr:col>
      <xdr:colOff>493395</xdr:colOff>
      <xdr:row>34</xdr:row>
      <xdr:rowOff>169545</xdr:rowOff>
    </xdr:from>
    <xdr:to xmlns:xdr="http://schemas.openxmlformats.org/drawingml/2006/spreadsheetDrawing">
      <xdr:col>6</xdr:col>
      <xdr:colOff>59690</xdr:colOff>
      <xdr:row>35</xdr:row>
      <xdr:rowOff>170815</xdr:rowOff>
    </xdr:to>
    <xdr:sp macro="" textlink="">
      <xdr:nvSpPr>
        <xdr:cNvPr id="8209" name="テキスト 21"/>
        <xdr:cNvSpPr txBox="1"/>
      </xdr:nvSpPr>
      <xdr:spPr>
        <a:xfrm>
          <a:off x="3303270" y="6236970"/>
          <a:ext cx="1299845" cy="172720"/>
        </a:xfrm>
        <a:prstGeom prst="rect">
          <a:avLst/>
        </a:prstGeom>
        <a:solidFill>
          <a:srgbClr val="CC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sz="900">
              <a:latin typeface="ＭＳ Ｐ明朝"/>
              <a:ea typeface="ＭＳ Ｐ明朝"/>
            </a:rPr>
            <a:t>収支差引額（余剰金）</a:t>
          </a:r>
          <a:endParaRPr kumimoji="1" lang="ja-JP" altLang="en-US" sz="900">
            <a:latin typeface="ＭＳ Ｐ明朝"/>
            <a:ea typeface="ＭＳ Ｐ明朝"/>
          </a:endParaRPr>
        </a:p>
      </xdr:txBody>
    </xdr:sp>
    <xdr:clientData/>
  </xdr:twoCellAnchor>
  <xdr:twoCellAnchor>
    <xdr:from xmlns:xdr="http://schemas.openxmlformats.org/drawingml/2006/spreadsheetDrawing">
      <xdr:col>3</xdr:col>
      <xdr:colOff>493395</xdr:colOff>
      <xdr:row>35</xdr:row>
      <xdr:rowOff>169545</xdr:rowOff>
    </xdr:from>
    <xdr:to xmlns:xdr="http://schemas.openxmlformats.org/drawingml/2006/spreadsheetDrawing">
      <xdr:col>6</xdr:col>
      <xdr:colOff>59690</xdr:colOff>
      <xdr:row>36</xdr:row>
      <xdr:rowOff>170815</xdr:rowOff>
    </xdr:to>
    <xdr:sp macro="" textlink="補助金額算定!BA2">
      <xdr:nvSpPr>
        <xdr:cNvPr id="8210" name="テキスト 22"/>
        <xdr:cNvSpPr txBox="1"/>
      </xdr:nvSpPr>
      <xdr:spPr>
        <a:xfrm>
          <a:off x="3303270" y="6408420"/>
          <a:ext cx="1299845" cy="172720"/>
        </a:xfrm>
        <a:prstGeom prst="rect">
          <a:avLst/>
        </a:prstGeom>
        <a:solidFill>
          <a:sysClr val="window" lastClr="FF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fld id="{4443B5F3-F087-4045-8309-BB0ED9576907}" type="TxLink">
            <a:rPr sz="1100" b="0" i="0" u="none" strike="noStrike">
              <a:solidFill>
                <a:schemeClr val="tx1"/>
              </a:solidFill>
              <a:latin typeface="ＭＳ Ｐ明朝"/>
              <a:ea typeface="ＭＳ Ｐ明朝"/>
            </a:rPr>
            <a:t>0</a:t>
          </a:fld>
          <a:endParaRPr sz="1100">
            <a:latin typeface="ＭＳ Ｐ明朝"/>
            <a:ea typeface="ＭＳ Ｐ明朝"/>
          </a:endParaRPr>
        </a:p>
      </xdr:txBody>
    </xdr:sp>
    <xdr:clientData/>
  </xdr:twoCellAnchor>
  <xdr:twoCellAnchor>
    <xdr:from xmlns:xdr="http://schemas.openxmlformats.org/drawingml/2006/spreadsheetDrawing">
      <xdr:col>1</xdr:col>
      <xdr:colOff>0</xdr:colOff>
      <xdr:row>45</xdr:row>
      <xdr:rowOff>1905</xdr:rowOff>
    </xdr:from>
    <xdr:to xmlns:xdr="http://schemas.openxmlformats.org/drawingml/2006/spreadsheetDrawing">
      <xdr:col>1</xdr:col>
      <xdr:colOff>1299845</xdr:colOff>
      <xdr:row>46</xdr:row>
      <xdr:rowOff>3175</xdr:rowOff>
    </xdr:to>
    <xdr:sp macro="" textlink="">
      <xdr:nvSpPr>
        <xdr:cNvPr id="8211" name="テキスト 23"/>
        <xdr:cNvSpPr txBox="1"/>
      </xdr:nvSpPr>
      <xdr:spPr>
        <a:xfrm>
          <a:off x="200025" y="7955280"/>
          <a:ext cx="1299845" cy="172720"/>
        </a:xfrm>
        <a:prstGeom prst="rect">
          <a:avLst/>
        </a:prstGeom>
        <a:solidFill>
          <a:srgbClr val="CC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補助対象経費</a:t>
          </a:r>
          <a:endParaRPr kumimoji="1" lang="ja-JP" altLang="en-US">
            <a:latin typeface="ＭＳ Ｐ明朝"/>
            <a:ea typeface="ＭＳ Ｐ明朝"/>
          </a:endParaRPr>
        </a:p>
      </xdr:txBody>
    </xdr:sp>
    <xdr:clientData/>
  </xdr:twoCellAnchor>
  <xdr:twoCellAnchor>
    <xdr:from xmlns:xdr="http://schemas.openxmlformats.org/drawingml/2006/spreadsheetDrawing">
      <xdr:col>1</xdr:col>
      <xdr:colOff>0</xdr:colOff>
      <xdr:row>46</xdr:row>
      <xdr:rowOff>1905</xdr:rowOff>
    </xdr:from>
    <xdr:to xmlns:xdr="http://schemas.openxmlformats.org/drawingml/2006/spreadsheetDrawing">
      <xdr:col>1</xdr:col>
      <xdr:colOff>1299845</xdr:colOff>
      <xdr:row>47</xdr:row>
      <xdr:rowOff>3175</xdr:rowOff>
    </xdr:to>
    <xdr:sp macro="" textlink="補助金額算定!BE2">
      <xdr:nvSpPr>
        <xdr:cNvPr id="8212" name="テキスト 24"/>
        <xdr:cNvSpPr txBox="1"/>
      </xdr:nvSpPr>
      <xdr:spPr>
        <a:xfrm>
          <a:off x="200025" y="8126730"/>
          <a:ext cx="1299845" cy="172720"/>
        </a:xfrm>
        <a:prstGeom prst="rect">
          <a:avLst/>
        </a:prstGeom>
        <a:solidFill>
          <a:sysClr val="window" lastClr="FF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fld id="{1F9403CE-B801-4471-B2D8-CD35B856271E}" type="TxLink">
            <a:rPr sz="1100" b="0" i="0" u="none" strike="noStrike">
              <a:solidFill>
                <a:schemeClr val="tx1"/>
              </a:solidFill>
              <a:latin typeface="ＭＳ Ｐ明朝"/>
              <a:ea typeface="ＭＳ Ｐ明朝"/>
            </a:rPr>
            <a:t> </a:t>
          </a:fld>
          <a:endParaRPr sz="1100">
            <a:latin typeface="ＭＳ Ｐ明朝"/>
            <a:ea typeface="ＭＳ Ｐ明朝"/>
          </a:endParaRPr>
        </a:p>
      </xdr:txBody>
    </xdr:sp>
    <xdr:clientData/>
  </xdr:twoCellAnchor>
  <xdr:twoCellAnchor>
    <xdr:from xmlns:xdr="http://schemas.openxmlformats.org/drawingml/2006/spreadsheetDrawing">
      <xdr:col>2</xdr:col>
      <xdr:colOff>10160</xdr:colOff>
      <xdr:row>45</xdr:row>
      <xdr:rowOff>1905</xdr:rowOff>
    </xdr:from>
    <xdr:to xmlns:xdr="http://schemas.openxmlformats.org/drawingml/2006/spreadsheetDrawing">
      <xdr:col>2</xdr:col>
      <xdr:colOff>238760</xdr:colOff>
      <xdr:row>47</xdr:row>
      <xdr:rowOff>1905</xdr:rowOff>
    </xdr:to>
    <xdr:sp macro="" textlink="">
      <xdr:nvSpPr>
        <xdr:cNvPr id="8213" name="テキスト 25"/>
        <xdr:cNvSpPr txBox="1"/>
      </xdr:nvSpPr>
      <xdr:spPr>
        <a:xfrm>
          <a:off x="1515110" y="7955280"/>
          <a:ext cx="228600" cy="342900"/>
        </a:xfrm>
        <a:prstGeom prst="rect">
          <a:avLst/>
        </a:prstGeom>
        <a:solidFill>
          <a:sysClr val="window" lastClr="FFFFFF"/>
        </a:solidFill>
        <a:ln w="0"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a:t>
          </a:r>
          <a:endParaRPr kumimoji="1" lang="ja-JP" altLang="en-US">
            <a:latin typeface="ＭＳ Ｐ明朝"/>
            <a:ea typeface="ＭＳ Ｐ明朝"/>
          </a:endParaRPr>
        </a:p>
      </xdr:txBody>
    </xdr:sp>
    <xdr:clientData/>
  </xdr:twoCellAnchor>
  <xdr:twoCellAnchor>
    <xdr:from xmlns:xdr="http://schemas.openxmlformats.org/drawingml/2006/spreadsheetDrawing">
      <xdr:col>2</xdr:col>
      <xdr:colOff>246380</xdr:colOff>
      <xdr:row>45</xdr:row>
      <xdr:rowOff>0</xdr:rowOff>
    </xdr:from>
    <xdr:to xmlns:xdr="http://schemas.openxmlformats.org/drawingml/2006/spreadsheetDrawing">
      <xdr:col>3</xdr:col>
      <xdr:colOff>240665</xdr:colOff>
      <xdr:row>46</xdr:row>
      <xdr:rowOff>1270</xdr:rowOff>
    </xdr:to>
    <xdr:sp macro="" textlink="">
      <xdr:nvSpPr>
        <xdr:cNvPr id="8214" name="テキスト 26"/>
        <xdr:cNvSpPr txBox="1"/>
      </xdr:nvSpPr>
      <xdr:spPr>
        <a:xfrm>
          <a:off x="1751330" y="7953375"/>
          <a:ext cx="1299210" cy="172720"/>
        </a:xfrm>
        <a:prstGeom prst="rect">
          <a:avLst/>
        </a:prstGeom>
        <a:solidFill>
          <a:srgbClr val="CC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余剰金</a:t>
          </a:r>
          <a:endParaRPr kumimoji="1" lang="ja-JP" altLang="en-US">
            <a:latin typeface="ＭＳ Ｐ明朝"/>
            <a:ea typeface="ＭＳ Ｐ明朝"/>
          </a:endParaRPr>
        </a:p>
      </xdr:txBody>
    </xdr:sp>
    <xdr:clientData/>
  </xdr:twoCellAnchor>
  <xdr:twoCellAnchor>
    <xdr:from xmlns:xdr="http://schemas.openxmlformats.org/drawingml/2006/spreadsheetDrawing">
      <xdr:col>2</xdr:col>
      <xdr:colOff>246380</xdr:colOff>
      <xdr:row>46</xdr:row>
      <xdr:rowOff>0</xdr:rowOff>
    </xdr:from>
    <xdr:to xmlns:xdr="http://schemas.openxmlformats.org/drawingml/2006/spreadsheetDrawing">
      <xdr:col>3</xdr:col>
      <xdr:colOff>240665</xdr:colOff>
      <xdr:row>47</xdr:row>
      <xdr:rowOff>1270</xdr:rowOff>
    </xdr:to>
    <xdr:sp macro="" textlink="補助金額算定!BF2">
      <xdr:nvSpPr>
        <xdr:cNvPr id="8215" name="テキスト 27"/>
        <xdr:cNvSpPr txBox="1"/>
      </xdr:nvSpPr>
      <xdr:spPr>
        <a:xfrm>
          <a:off x="1751330" y="8124825"/>
          <a:ext cx="1299210" cy="172720"/>
        </a:xfrm>
        <a:prstGeom prst="rect">
          <a:avLst/>
        </a:prstGeom>
        <a:solidFill>
          <a:sysClr val="window" lastClr="FF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fld id="{9F40A2F4-18C4-4889-91DD-5B5D5B1836B4}" type="TxLink">
            <a:rPr sz="1100" b="0" i="0" u="none" strike="noStrike">
              <a:solidFill>
                <a:schemeClr val="tx1"/>
              </a:solidFill>
              <a:latin typeface="ＭＳ Ｐ明朝"/>
              <a:ea typeface="ＭＳ Ｐ明朝"/>
            </a:rPr>
            <a:t> </a:t>
          </a:fld>
          <a:endParaRPr sz="1100">
            <a:latin typeface="ＭＳ Ｐ明朝"/>
            <a:ea typeface="ＭＳ Ｐ明朝"/>
          </a:endParaRPr>
        </a:p>
      </xdr:txBody>
    </xdr:sp>
    <xdr:clientData/>
  </xdr:twoCellAnchor>
  <xdr:twoCellAnchor>
    <xdr:from xmlns:xdr="http://schemas.openxmlformats.org/drawingml/2006/spreadsheetDrawing">
      <xdr:col>3</xdr:col>
      <xdr:colOff>257175</xdr:colOff>
      <xdr:row>45</xdr:row>
      <xdr:rowOff>1270</xdr:rowOff>
    </xdr:from>
    <xdr:to xmlns:xdr="http://schemas.openxmlformats.org/drawingml/2006/spreadsheetDrawing">
      <xdr:col>3</xdr:col>
      <xdr:colOff>485775</xdr:colOff>
      <xdr:row>47</xdr:row>
      <xdr:rowOff>1270</xdr:rowOff>
    </xdr:to>
    <xdr:sp macro="" textlink="">
      <xdr:nvSpPr>
        <xdr:cNvPr id="8216" name="テキスト 28"/>
        <xdr:cNvSpPr txBox="1"/>
      </xdr:nvSpPr>
      <xdr:spPr>
        <a:xfrm>
          <a:off x="3067050" y="7954645"/>
          <a:ext cx="228600" cy="342900"/>
        </a:xfrm>
        <a:prstGeom prst="rect">
          <a:avLst/>
        </a:prstGeom>
        <a:solidFill>
          <a:sysClr val="window" lastClr="FFFFFF"/>
        </a:solidFill>
        <a:ln w="0"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a:latin typeface="ＭＳ Ｐ明朝"/>
              <a:ea typeface="ＭＳ Ｐ明朝"/>
            </a:rPr>
            <a:t>＝</a:t>
          </a:r>
          <a:endParaRPr kumimoji="1" lang="ja-JP" altLang="en-US">
            <a:latin typeface="ＭＳ Ｐ明朝"/>
            <a:ea typeface="ＭＳ Ｐ明朝"/>
          </a:endParaRPr>
        </a:p>
      </xdr:txBody>
    </xdr:sp>
    <xdr:clientData/>
  </xdr:twoCellAnchor>
  <xdr:twoCellAnchor>
    <xdr:from xmlns:xdr="http://schemas.openxmlformats.org/drawingml/2006/spreadsheetDrawing">
      <xdr:col>3</xdr:col>
      <xdr:colOff>493395</xdr:colOff>
      <xdr:row>45</xdr:row>
      <xdr:rowOff>0</xdr:rowOff>
    </xdr:from>
    <xdr:to xmlns:xdr="http://schemas.openxmlformats.org/drawingml/2006/spreadsheetDrawing">
      <xdr:col>6</xdr:col>
      <xdr:colOff>59690</xdr:colOff>
      <xdr:row>46</xdr:row>
      <xdr:rowOff>1270</xdr:rowOff>
    </xdr:to>
    <xdr:sp macro="" textlink="">
      <xdr:nvSpPr>
        <xdr:cNvPr id="8217" name="テキスト 29"/>
        <xdr:cNvSpPr txBox="1"/>
      </xdr:nvSpPr>
      <xdr:spPr>
        <a:xfrm>
          <a:off x="3303270" y="7953375"/>
          <a:ext cx="1299845" cy="172720"/>
        </a:xfrm>
        <a:prstGeom prst="rect">
          <a:avLst/>
        </a:prstGeom>
        <a:solidFill>
          <a:srgbClr val="CC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sz="900">
              <a:latin typeface="ＭＳ Ｐ明朝"/>
              <a:ea typeface="ＭＳ Ｐ明朝"/>
            </a:rPr>
            <a:t>補助対象経費（控除後）</a:t>
          </a:r>
          <a:endParaRPr kumimoji="1" lang="ja-JP" altLang="en-US" sz="900">
            <a:latin typeface="ＭＳ Ｐ明朝"/>
            <a:ea typeface="ＭＳ Ｐ明朝"/>
          </a:endParaRPr>
        </a:p>
      </xdr:txBody>
    </xdr:sp>
    <xdr:clientData/>
  </xdr:twoCellAnchor>
  <xdr:twoCellAnchor>
    <xdr:from xmlns:xdr="http://schemas.openxmlformats.org/drawingml/2006/spreadsheetDrawing">
      <xdr:col>3</xdr:col>
      <xdr:colOff>493395</xdr:colOff>
      <xdr:row>46</xdr:row>
      <xdr:rowOff>0</xdr:rowOff>
    </xdr:from>
    <xdr:to xmlns:xdr="http://schemas.openxmlformats.org/drawingml/2006/spreadsheetDrawing">
      <xdr:col>6</xdr:col>
      <xdr:colOff>59690</xdr:colOff>
      <xdr:row>47</xdr:row>
      <xdr:rowOff>1270</xdr:rowOff>
    </xdr:to>
    <xdr:sp macro="" textlink="補助金額算定!BG2">
      <xdr:nvSpPr>
        <xdr:cNvPr id="8218" name="テキスト 30"/>
        <xdr:cNvSpPr txBox="1"/>
      </xdr:nvSpPr>
      <xdr:spPr>
        <a:xfrm>
          <a:off x="3303270" y="8124825"/>
          <a:ext cx="1299845" cy="172720"/>
        </a:xfrm>
        <a:prstGeom prst="rect">
          <a:avLst/>
        </a:prstGeom>
        <a:solidFill>
          <a:sysClr val="window" lastClr="FF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fld id="{4443B5F3-F087-4045-8309-BB0ED9576907}" type="TxLink">
            <a:rPr sz="1100" b="0" i="0" u="none" strike="noStrike">
              <a:solidFill>
                <a:schemeClr val="tx1"/>
              </a:solidFill>
              <a:latin typeface="ＭＳ Ｐ明朝"/>
              <a:ea typeface="ＭＳ Ｐ明朝"/>
            </a:rPr>
            <a:t> </a:t>
          </a:fld>
          <a:endParaRPr sz="1100">
            <a:latin typeface="ＭＳ Ｐ明朝"/>
            <a:ea typeface="ＭＳ Ｐ明朝"/>
          </a:endParaRPr>
        </a:p>
      </xdr:txBody>
    </xdr:sp>
    <xdr:clientData/>
  </xdr:twoCellAnchor>
  <xdr:twoCellAnchor>
    <xdr:from xmlns:xdr="http://schemas.openxmlformats.org/drawingml/2006/spreadsheetDrawing">
      <xdr:col>7</xdr:col>
      <xdr:colOff>0</xdr:colOff>
      <xdr:row>45</xdr:row>
      <xdr:rowOff>0</xdr:rowOff>
    </xdr:from>
    <xdr:to xmlns:xdr="http://schemas.openxmlformats.org/drawingml/2006/spreadsheetDrawing">
      <xdr:col>8</xdr:col>
      <xdr:colOff>547370</xdr:colOff>
      <xdr:row>46</xdr:row>
      <xdr:rowOff>1270</xdr:rowOff>
    </xdr:to>
    <xdr:sp macro="" textlink="">
      <xdr:nvSpPr>
        <xdr:cNvPr id="8219" name="テキスト 55"/>
        <xdr:cNvSpPr txBox="1"/>
      </xdr:nvSpPr>
      <xdr:spPr>
        <a:xfrm>
          <a:off x="4772025" y="7953375"/>
          <a:ext cx="1299845" cy="172720"/>
        </a:xfrm>
        <a:prstGeom prst="rect">
          <a:avLst/>
        </a:prstGeom>
        <a:solidFill>
          <a:srgbClr val="CC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r>
            <a:rPr kumimoji="1" lang="ja-JP" altLang="en-US" sz="900">
              <a:latin typeface="ＭＳ Ｐ明朝"/>
              <a:ea typeface="ＭＳ Ｐ明朝"/>
            </a:rPr>
            <a:t>補助金額（控除後）</a:t>
          </a:r>
          <a:endParaRPr kumimoji="1" lang="ja-JP" altLang="en-US" sz="900">
            <a:latin typeface="ＭＳ Ｐ明朝"/>
            <a:ea typeface="ＭＳ Ｐ明朝"/>
          </a:endParaRPr>
        </a:p>
      </xdr:txBody>
    </xdr:sp>
    <xdr:clientData/>
  </xdr:twoCellAnchor>
  <xdr:twoCellAnchor>
    <xdr:from xmlns:xdr="http://schemas.openxmlformats.org/drawingml/2006/spreadsheetDrawing">
      <xdr:col>7</xdr:col>
      <xdr:colOff>0</xdr:colOff>
      <xdr:row>46</xdr:row>
      <xdr:rowOff>635</xdr:rowOff>
    </xdr:from>
    <xdr:to xmlns:xdr="http://schemas.openxmlformats.org/drawingml/2006/spreadsheetDrawing">
      <xdr:col>8</xdr:col>
      <xdr:colOff>547370</xdr:colOff>
      <xdr:row>47</xdr:row>
      <xdr:rowOff>1270</xdr:rowOff>
    </xdr:to>
    <xdr:sp macro="" textlink="補助金額算定!BH2">
      <xdr:nvSpPr>
        <xdr:cNvPr id="8220" name="テキスト 56"/>
        <xdr:cNvSpPr txBox="1"/>
      </xdr:nvSpPr>
      <xdr:spPr>
        <a:xfrm>
          <a:off x="4772025" y="8125460"/>
          <a:ext cx="1299845" cy="172085"/>
        </a:xfrm>
        <a:prstGeom prst="rect">
          <a:avLst/>
        </a:prstGeom>
        <a:solidFill>
          <a:sysClr val="window" lastClr="FFFF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nchorCtr="0"/>
        <a:lstStyle/>
        <a:p>
          <a:pPr algn="ctr"/>
          <a:fld id="{4443B5F3-F087-4045-8309-BB0ED9576907}" type="TxLink">
            <a:rPr sz="1100" b="0" i="0" u="none" strike="noStrike">
              <a:solidFill>
                <a:schemeClr val="tx1"/>
              </a:solidFill>
              <a:latin typeface="ＭＳ Ｐ明朝"/>
              <a:ea typeface="ＭＳ Ｐ明朝"/>
            </a:rPr>
            <a:t> </a:t>
          </a:fld>
          <a:endParaRPr sz="1100">
            <a:latin typeface="ＭＳ Ｐ明朝"/>
            <a:ea typeface="ＭＳ Ｐ明朝"/>
          </a:endParaRPr>
        </a:p>
      </xdr:txBody>
    </xdr:sp>
    <xdr:clientData/>
  </xdr:twoCellAnchor>
</xdr:wsDr>
</file>

<file path=xl/tables/table1.xml><?xml version="1.0" encoding="utf-8"?>
<table xmlns="http://schemas.openxmlformats.org/spreadsheetml/2006/main" id="5" name="予算_収入" displayName="予算_収入" ref="B6:I11" headerRowCount="0" totalsRowCount="1" headerRowDxfId="401" dataDxfId="399" totalsRowDxfId="400" headerRowBorderDxfId="398" tableBorderDxfId="397" totalsRowBorderDxfId="396">
  <tableColumns count="8">
    <tableColumn id="2" name="列2" totalsRowLabel="収入総額（合計）" headerRowDxfId="395" dataDxfId="394" totalsRowDxfId="393" headerRowCellStyle="標準_02_第2号様式_収支予算書／12_第5号様式_収支決算書" dataCellStyle="標準_02_第2号様式_収支予算書／12_第5号様式_収支決算書"/>
    <tableColumn id="3" name="列3" headerRowDxfId="392" dataDxfId="391" totalsRowDxfId="390" headerRowCellStyle="標準_02_第2号様式_収支予算書／12_第5号様式_収支決算書" dataCellStyle="標準_02_第2号様式_収支予算書／12_第5号様式_収支決算書">
      <calculatedColumnFormula>IFERROR(入力内容[事業計画_補助区分],"")</calculatedColumnFormula>
    </tableColumn>
    <tableColumn id="4" name="列4" headerRowDxfId="389" dataDxfId="388" totalsRowDxfId="387" headerRowCellStyle="標準_02_第2号様式_収支予算書／12_第5号様式_収支決算書" dataCellStyle="桁区切り_02_第2号様式_収支予算書／12_第5号様式_収支決算書"/>
    <tableColumn id="5" name="列5" headerRowDxfId="386" dataDxfId="385" totalsRowDxfId="384" headerRowCellStyle="標準_02_第2号様式_収支予算書／12_第5号様式_収支決算書" dataCellStyle="桁区切り_02_第2号様式_収支予算書／12_第5号様式_収支決算書"/>
    <tableColumn id="6" name="列6" headerRowDxfId="383" dataDxfId="382" totalsRowDxfId="381" headerRowCellStyle="標準_02_第2号様式_収支予算書／12_第5号様式_収支決算書" dataCellStyle="桁区切り_02_第2号様式_収支予算書／12_第5号様式_収支決算書"/>
    <tableColumn id="7" name="列7" headerRowDxfId="380" dataDxfId="379" totalsRowDxfId="378" headerRowCellStyle="標準_02_第2号様式_収支予算書／12_第5号様式_収支決算書" dataCellStyle="桁区切り_02_第2号様式_収支予算書／12_第5号様式_収支決算書"/>
    <tableColumn id="8" name="列8" headerRowDxfId="377" dataDxfId="376" totalsRowDxfId="375" headerRowCellStyle="標準_02_第2号様式_収支予算書／12_第5号様式_収支決算書" dataCellStyle="桁区切り_02_第2号様式_収支予算書／12_第5号様式_収支決算書">
      <calculatedColumnFormula>IFERROR("補助率"&amp;入力内容[事業計画_補助割合表示],"")</calculatedColumnFormula>
    </tableColumn>
    <tableColumn id="9" name="列9" totalsRowFunction="sum" headerRowDxfId="374" dataDxfId="373" totalsRowDxfId="372" headerRowCellStyle="標準_02_第2号様式_収支予算書／12_第5号様式_収支決算書" dataCellStyle="桁区切り_02_第2号様式_収支予算書／12_第5号様式_収支決算書">
      <calculatedColumnFormula>IF(ROUNDDOWN(予算_支出_対象[[#Totals],[列8]]*入力内容[事業計画_補助割合],-3)&lt;入力内容[事業計画_補助上限額],ROUNDDOWN(予算_支出_対象[[#Totals],[列8]]*入力内容[事業計画_補助割合],-3),入力内容[事業計画_補助上限額])</calculatedColumnFormula>
    </tableColumn>
  </tableColumns>
  <tableStyleInfo showFirstColumn="0" showLastColumn="0" showRowStripes="1" showColumnStripes="0"/>
</table>
</file>

<file path=xl/tables/table10.xml><?xml version="1.0" encoding="utf-8"?>
<table xmlns="http://schemas.openxmlformats.org/spreadsheetml/2006/main" id="15" name="テーブル391314" displayName="テーブル391314" ref="B69:G74" headerRowCount="0" totalsRowShown="0" headerRowDxfId="173" dataDxfId="172" headerRowBorderDxfId="171" tableBorderDxfId="170">
  <tableColumns count="6">
    <tableColumn id="1" name="列1" headerRowDxfId="169" dataDxfId="168"/>
    <tableColumn id="2" name="列2" headerRowDxfId="167" dataDxfId="166"/>
    <tableColumn id="3" name="列3" headerRowDxfId="165" dataDxfId="164"/>
    <tableColumn id="4" name="列4" headerRowDxfId="163" dataDxfId="162"/>
    <tableColumn id="5" name="列5" headerRowDxfId="161" dataDxfId="160"/>
    <tableColumn id="6" name="列6" headerRowDxfId="159" dataDxfId="158"/>
  </tableColumns>
  <tableStyleInfo showFirstColumn="0" showLastColumn="0" showRowStripes="0" showColumnStripes="0"/>
</table>
</file>

<file path=xl/tables/table11.xml><?xml version="1.0" encoding="utf-8"?>
<table xmlns="http://schemas.openxmlformats.org/spreadsheetml/2006/main" id="16" name="テーブル39131415" displayName="テーブル39131415" ref="B83:G88" headerRowCount="0" totalsRowShown="0" headerRowDxfId="157" dataDxfId="156" headerRowBorderDxfId="155" tableBorderDxfId="154">
  <tableColumns count="6">
    <tableColumn id="1" name="列1" headerRowDxfId="153" dataDxfId="152"/>
    <tableColumn id="2" name="列2" headerRowDxfId="151" dataDxfId="150"/>
    <tableColumn id="3" name="列3" headerRowDxfId="149" dataDxfId="148"/>
    <tableColumn id="4" name="列4" headerRowDxfId="147" dataDxfId="146"/>
    <tableColumn id="5" name="列5" headerRowDxfId="145" dataDxfId="144"/>
    <tableColumn id="6" name="列6" headerRowDxfId="143" dataDxfId="142"/>
  </tableColumns>
  <tableStyleInfo showFirstColumn="0" showLastColumn="0" showRowStripes="0" showColumnStripes="0"/>
</table>
</file>

<file path=xl/tables/table12.xml><?xml version="1.0" encoding="utf-8"?>
<table xmlns="http://schemas.openxmlformats.org/spreadsheetml/2006/main" id="17" name="テーブル391316" displayName="テーブル391316" ref="B97:G102" headerRowCount="0" totalsRowShown="0" headerRowDxfId="141" dataDxfId="140" headerRowBorderDxfId="139" tableBorderDxfId="138">
  <tableColumns count="6">
    <tableColumn id="1" name="列1" headerRowDxfId="137" dataDxfId="136"/>
    <tableColumn id="2" name="列2" headerRowDxfId="135" dataDxfId="134"/>
    <tableColumn id="3" name="列3" headerRowDxfId="133" dataDxfId="132"/>
    <tableColumn id="4" name="列4" headerRowDxfId="131" dataDxfId="130"/>
    <tableColumn id="5" name="列5" headerRowDxfId="129" dataDxfId="128"/>
    <tableColumn id="6" name="列6" headerRowDxfId="127" dataDxfId="126"/>
  </tableColumns>
  <tableStyleInfo showFirstColumn="0" showLastColumn="0" showRowStripes="0" showColumnStripes="0"/>
</table>
</file>

<file path=xl/tables/table13.xml><?xml version="1.0" encoding="utf-8"?>
<table xmlns="http://schemas.openxmlformats.org/spreadsheetml/2006/main" id="18" name="テーブル39131417" displayName="テーブル39131417" ref="B111:G116" headerRowCount="0" totalsRowShown="0" headerRowDxfId="125" dataDxfId="124" headerRowBorderDxfId="123" tableBorderDxfId="122">
  <tableColumns count="6">
    <tableColumn id="1" name="列1" headerRowDxfId="121" dataDxfId="120"/>
    <tableColumn id="2" name="列2" headerRowDxfId="119" dataDxfId="118"/>
    <tableColumn id="3" name="列3" headerRowDxfId="117" dataDxfId="116"/>
    <tableColumn id="4" name="列4" headerRowDxfId="115" dataDxfId="114"/>
    <tableColumn id="5" name="列5" headerRowDxfId="113" dataDxfId="112"/>
    <tableColumn id="6" name="列6" headerRowDxfId="111" dataDxfId="110"/>
  </tableColumns>
  <tableStyleInfo showFirstColumn="0" showLastColumn="0" showRowStripes="0" showColumnStripes="0"/>
</table>
</file>

<file path=xl/tables/table14.xml><?xml version="1.0" encoding="utf-8"?>
<table xmlns="http://schemas.openxmlformats.org/spreadsheetml/2006/main" id="19" name="テーブル3913141518" displayName="テーブル3913141518" ref="B125:G130" headerRowCount="0" totalsRowShown="0" headerRowDxfId="109" dataDxfId="108" headerRowBorderDxfId="107" tableBorderDxfId="106">
  <tableColumns count="6">
    <tableColumn id="1" name="列1" headerRowDxfId="105" dataDxfId="104"/>
    <tableColumn id="2" name="列2" headerRowDxfId="103" dataDxfId="102"/>
    <tableColumn id="3" name="列3" headerRowDxfId="101" dataDxfId="100"/>
    <tableColumn id="4" name="列4" headerRowDxfId="99" dataDxfId="98"/>
    <tableColumn id="5" name="列5" headerRowDxfId="97" dataDxfId="96"/>
    <tableColumn id="6" name="列6" headerRowDxfId="95" dataDxfId="94"/>
  </tableColumns>
  <tableStyleInfo showFirstColumn="0" showLastColumn="0" showRowStripes="0" showColumnStripes="0"/>
</table>
</file>

<file path=xl/tables/table15.xml><?xml version="1.0" encoding="utf-8"?>
<table xmlns="http://schemas.openxmlformats.org/spreadsheetml/2006/main" id="3" name="テーブル4" displayName="テーブル4" ref="B41:G46" headerRowCount="0" totalsRowShown="0" headerRowDxfId="93" dataDxfId="92" tableBorderDxfId="91">
  <tableColumns count="6">
    <tableColumn id="1" name="列1" headerRowDxfId="90" dataDxfId="89"/>
    <tableColumn id="2" name="列2" headerRowDxfId="88" dataDxfId="87"/>
    <tableColumn id="3" name="列3" headerRowDxfId="86" dataDxfId="85"/>
    <tableColumn id="4" name="列4" headerRowDxfId="84" dataDxfId="83"/>
    <tableColumn id="5" name="列5" headerRowDxfId="82" dataDxfId="81"/>
    <tableColumn id="6" name="列6" headerRowDxfId="80" dataDxfId="79"/>
  </tableColumns>
  <tableStyleInfo showFirstColumn="0" showLastColumn="0" showRowStripes="0" showColumnStripes="0"/>
</table>
</file>

<file path=xl/tables/table16.xml><?xml version="1.0" encoding="utf-8"?>
<table xmlns="http://schemas.openxmlformats.org/spreadsheetml/2006/main" id="1" name="入力内容" displayName="入力内容" ref="A1:BJ2" totalsRowShown="0" headerRowDxfId="78" dataDxfId="77">
  <autoFilter ref="A1:BJ2"/>
  <tableColumns count="62">
    <tableColumn id="1" name="交付申請書_提出日" dataDxfId="76">
      <calculatedColumnFormula>'01_第1号様式_交付申請書'!E3</calculatedColumnFormula>
    </tableColumn>
    <tableColumn id="2" name="団体_郵便番号" dataDxfId="75"/>
    <tableColumn id="3" name="団体_住所" dataDxfId="74"/>
    <tableColumn id="4" name="団体_名称" dataDxfId="73">
      <calculatedColumnFormula>'01_第1号様式_交付申請書'!D6</calculatedColumnFormula>
    </tableColumn>
    <tableColumn id="5" name="団体_代表者氏名" dataDxfId="72">
      <calculatedColumnFormula>'01_第1号様式_交付申請書'!D7</calculatedColumnFormula>
    </tableColumn>
    <tableColumn id="6" name="団体_設立年月日" dataDxfId="71">
      <calculatedColumnFormula>'01_第1号様式_交付申請書'!C11</calculatedColumnFormula>
    </tableColumn>
    <tableColumn id="7" name="団体_構成員人数" dataDxfId="70">
      <calculatedColumnFormula>'01_第1号様式_交付申請書'!C12</calculatedColumnFormula>
    </tableColumn>
    <tableColumn id="8" name="団体_構成員人数_内町民" dataDxfId="69">
      <calculatedColumnFormula>'01_第1号様式_交付申請書'!D12</calculatedColumnFormula>
    </tableColumn>
    <tableColumn id="47" name="団体_HP" dataDxfId="68">
      <calculatedColumnFormula>'01_第1号様式_交付申請書'!C13</calculatedColumnFormula>
    </tableColumn>
    <tableColumn id="9" name="団体_設立趣旨" dataDxfId="67">
      <calculatedColumnFormula>'01_第1号様式_交付申請書'!C14</calculatedColumnFormula>
    </tableColumn>
    <tableColumn id="10" name="団体_活動実績" dataDxfId="66">
      <calculatedColumnFormula>'01_第1号様式_交付申請書'!C15</calculatedColumnFormula>
    </tableColumn>
    <tableColumn id="11" name="団体_団体名義金融口座" dataDxfId="65">
      <calculatedColumnFormula>'01_第1号様式_交付申請書'!C16</calculatedColumnFormula>
    </tableColumn>
    <tableColumn id="12" name="事業計画_事業名称" dataDxfId="64">
      <calculatedColumnFormula>'01_第1号様式_交付申請書'!C22</calculatedColumnFormula>
    </tableColumn>
    <tableColumn id="13" name="事業計画_事業目的" dataDxfId="63">
      <calculatedColumnFormula>'01_第1号様式_交付申請書'!C23</calculatedColumnFormula>
    </tableColumn>
    <tableColumn id="14" name="事業計画_内容" dataDxfId="62">
      <calculatedColumnFormula>'01_第1号様式_交付申請書'!C24</calculatedColumnFormula>
    </tableColumn>
    <tableColumn id="15" name="事業計画_対象者と人数" dataDxfId="61">
      <calculatedColumnFormula>'01_第1号様式_交付申請書'!C25</calculatedColumnFormula>
    </tableColumn>
    <tableColumn id="16" name="事業計画_事業効果" dataDxfId="60">
      <calculatedColumnFormula>'01_第1号様式_交付申請書'!C26</calculatedColumnFormula>
    </tableColumn>
    <tableColumn id="17" name="事業計画_着手予定日" dataDxfId="59">
      <calculatedColumnFormula>'01_第1号様式_交付申請書'!C27</calculatedColumnFormula>
    </tableColumn>
    <tableColumn id="18" name="事業計画_完了予定日" dataDxfId="58">
      <calculatedColumnFormula>'01_第1号様式_交付申請書'!C28</calculatedColumnFormula>
    </tableColumn>
    <tableColumn id="19" name="事業計画_申請回数" dataDxfId="57">
      <calculatedColumnFormula>'01_第1号様式_交付申請書'!C30</calculatedColumnFormula>
    </tableColumn>
    <tableColumn id="20" name="事業計画_補助区分表示" dataDxfId="56">
      <calculatedColumnFormula>'01_第1号様式_交付申請書'!C29</calculatedColumnFormula>
    </tableColumn>
    <tableColumn id="50" name="事業計画_補助区分" dataDxfId="55">
      <calculatedColumnFormula>IFERROR(VLOOKUP(入力内容[事業計画_補助区分表示],補助区分リスト[],2,FALSE),"")</calculatedColumnFormula>
    </tableColumn>
    <tableColumn id="51" name="事業計画_補助割合表示" dataDxfId="54">
      <calculatedColumnFormula>IFERROR(VLOOKUP(入力内容[事業計画_補助区分表示],補助区分リスト[],3,FALSE),"")</calculatedColumnFormula>
    </tableColumn>
    <tableColumn id="49" name="事業計画_補助割合" dataDxfId="53">
      <calculatedColumnFormula>IFERROR(VLOOKUP(入力内容[事業計画_補助区分表示],補助区分リスト[],4,FALSE),"")</calculatedColumnFormula>
    </tableColumn>
    <tableColumn id="48" name="事業計画_補助上限額" dataDxfId="52" dataCellStyle="桁区切り">
      <calculatedColumnFormula>IFERROR(VLOOKUP(入力内容[事業計画_補助区分表示],補助区分リスト[],6,FALSE),"")</calculatedColumnFormula>
    </tableColumn>
    <tableColumn id="21" name="連絡責任者_氏名" dataDxfId="51">
      <calculatedColumnFormula>'01_第1号様式_交付申請書'!C35</calculatedColumnFormula>
    </tableColumn>
    <tableColumn id="22" name="連絡責任者_郵便番号" dataDxfId="50">
      <calculatedColumnFormula>'01_第1号様式_交付申請書'!C36</calculatedColumnFormula>
    </tableColumn>
    <tableColumn id="23" name="連絡責任者_住所" dataDxfId="49">
      <calculatedColumnFormula>'01_第1号様式_交付申請書'!D36</calculatedColumnFormula>
    </tableColumn>
    <tableColumn id="24" name="連絡責任者_電話番号" dataDxfId="48">
      <calculatedColumnFormula>'01_第1号様式_交付申請書'!C37</calculatedColumnFormula>
    </tableColumn>
    <tableColumn id="26" name="連絡責任者_Eメールアドレス" dataDxfId="47">
      <calculatedColumnFormula>'01_第1号様式_交付申請書'!C38</calculatedColumnFormula>
    </tableColumn>
    <tableColumn id="27" name="連絡責任者_その他連絡事項" dataDxfId="46">
      <calculatedColumnFormula>'01_第1号様式_交付申請書'!C39</calculatedColumnFormula>
    </tableColumn>
    <tableColumn id="28" name="収支予算_収入の部_収入総額" dataDxfId="45">
      <calculatedColumnFormula>予算_収入[[#Totals],[列9]]</calculatedColumnFormula>
    </tableColumn>
    <tableColumn id="29" name="収支予算_補助対象経費_小計" dataDxfId="44">
      <calculatedColumnFormula>予算_支出_対象[[#Totals],[列8]]</calculatedColumnFormula>
    </tableColumn>
    <tableColumn id="30" name="収支予算_補助対象外経費_小計" dataDxfId="43">
      <calculatedColumnFormula>予算_支出_対象外[[#Totals],[列8]]</calculatedColumnFormula>
    </tableColumn>
    <tableColumn id="31" name="収支予算_支出の部_支出総額" dataDxfId="42">
      <calculatedColumnFormula>入力内容[収支予算_補助対象経費_小計]+入力内容[収支予算_補助対象外経費_小計]</calculatedColumnFormula>
    </tableColumn>
    <tableColumn id="61" name="収支予算_補助対象経費*補助率（千円未満切り捨て）" dataDxfId="41" dataCellStyle="桁区切り">
      <calculatedColumnFormula>IFERROR(ROUNDDOWN(入力内容[収支予算_補助対象経費_小計]*入力内容[事業計画_補助割合],-3),"")</calculatedColumnFormula>
    </tableColumn>
    <tableColumn id="56" name="収支予算_補助金交付額" dataDxfId="40" dataCellStyle="桁区切り">
      <calculatedColumnFormula>'02_第2号様式_収支予算書'!I6</calculatedColumnFormula>
    </tableColumn>
    <tableColumn id="32" name="収支予算_概算払" dataDxfId="39"/>
    <tableColumn id="33" name="着手届_提出日" dataDxfId="38">
      <calculatedColumnFormula>'03_規則第5号様式_着手届'!AJ5</calculatedColumnFormula>
    </tableColumn>
    <tableColumn id="34" name="着手届_指令日" dataDxfId="37">
      <calculatedColumnFormula>'03_規則第5号様式_着手届'!A13</calculatedColumnFormula>
    </tableColumn>
    <tableColumn id="35" name="着手届_指令番号" dataDxfId="36">
      <calculatedColumnFormula>'03_規則第5号様式_着手届'!Y13</calculatedColumnFormula>
    </tableColumn>
    <tableColumn id="36" name="着手届_着手日" dataDxfId="35">
      <calculatedColumnFormula>'03_規則第5号様式_着手届'!A15</calculatedColumnFormula>
    </tableColumn>
    <tableColumn id="55" name="完了届_提出日" dataDxfId="34">
      <calculatedColumnFormula>'05_規則第7号様式_完了届'!A11</calculatedColumnFormula>
    </tableColumn>
    <tableColumn id="37" name="完了届_完了日" dataDxfId="33">
      <calculatedColumnFormula>'05_規則第7号様式_完了届'!AK8</calculatedColumnFormula>
    </tableColumn>
    <tableColumn id="38" name="事業実績_提出日" dataDxfId="32">
      <calculatedColumnFormula>'06_第4号様式_事業実績報告書'!E3</calculatedColumnFormula>
    </tableColumn>
    <tableColumn id="59" name="事業実績_事業内容" dataDxfId="31">
      <calculatedColumnFormula>'06_第4号様式_事業実績報告書'!C13</calculatedColumnFormula>
    </tableColumn>
    <tableColumn id="39" name="事業実績_事業効果" dataDxfId="30">
      <calculatedColumnFormula>'06_第4号様式_事業実績報告書'!C14</calculatedColumnFormula>
    </tableColumn>
    <tableColumn id="40" name="収支決算_収入の部_収入総額" dataDxfId="29">
      <calculatedColumnFormula>決算_収入[[#Totals],[列9]]</calculatedColumnFormula>
    </tableColumn>
    <tableColumn id="41" name="収支決算_補助対象経費_小計" dataDxfId="28">
      <calculatedColumnFormula>決算_支出_対象[[#Totals],[列8]]</calculatedColumnFormula>
    </tableColumn>
    <tableColumn id="62" name="収支決算_補助対象経費*補助率" dataDxfId="27" dataCellStyle="桁区切り">
      <calculatedColumnFormula>IFERROR(ROUNDDOWN(入力内容[収支決算_補助対象経費_小計]*入力内容[事業計画_補助割合],-3),"")</calculatedColumnFormula>
    </tableColumn>
    <tableColumn id="42" name="収支決算_補助対象外経費_小計" dataDxfId="26">
      <calculatedColumnFormula>決算_支出_対象外[[#Totals],[列8]]</calculatedColumnFormula>
    </tableColumn>
    <tableColumn id="43" name="収支決算_支出の部_支出総額" dataDxfId="25">
      <calculatedColumnFormula>'07_収支決算書(第5号様式)'!I33</calculatedColumnFormula>
    </tableColumn>
    <tableColumn id="44" name="収支決算_収支差引額（余剰金）" dataDxfId="24">
      <calculatedColumnFormula>入力内容[収支決算_収入の部_収入総額]-入力内容[収支決算_支出の部_支出総額]</calculatedColumnFormula>
    </tableColumn>
    <tableColumn id="45" name="収支決算_余剰金繰越有無" dataDxfId="23"/>
    <tableColumn id="46" name="収支決算_補助対象経費（控除後）" dataDxfId="22" dataCellStyle="桁区切り">
      <calculatedColumnFormula>入力内容[収支決算_補助対象経費_小計]-入力内容[収支決算_収支差引額（余剰金）]</calculatedColumnFormula>
    </tableColumn>
    <tableColumn id="60" name="収支決算_補助対象経費（控除後）*補助割合" dataDxfId="21" dataCellStyle="桁区切り">
      <calculatedColumnFormula>IFERROR(ROUNDDOWN(入力内容[収支決算_補助対象経費（控除後）]*入力内容[事業計画_補助割合],-3),"")</calculatedColumnFormula>
    </tableColumn>
    <tableColumn id="52" name="収支決算_控除表示_補助対象経費" dataDxfId="20" dataCellStyle="桁区切り">
      <calculatedColumnFormula>IF(入力内容[収支決算_余剰金繰越有無]=TRUE,入力内容[収支決算_補助対象経費_小計],"")</calculatedColumnFormula>
    </tableColumn>
    <tableColumn id="53" name="収支決算_控除表示_余剰金" dataDxfId="19" dataCellStyle="桁区切り">
      <calculatedColumnFormula>IF(入力内容[収支決算_余剰金繰越有無]=TRUE,入力内容[収支決算_収支差引額（余剰金）],"")</calculatedColumnFormula>
    </tableColumn>
    <tableColumn id="54" name="収支決算_控除表示_補助対象経費（控除後）" dataDxfId="18" dataCellStyle="桁区切り">
      <calculatedColumnFormula>IF(入力内容[収支決算_余剰金繰越有無]=TRUE,入力内容[収支決算_補助対象経費（控除後）],"")</calculatedColumnFormula>
    </tableColumn>
    <tableColumn id="63" name="収支決算_控除表示_補助対象経費（控除後）*補助割合" dataDxfId="17" dataCellStyle="桁区切り">
      <calculatedColumnFormula>IF(入力内容[収支決算_余剰金繰越有無]=TRUE,MIN(入力内容[収支決算_補助対象経費（控除後）*補助割合],入力内容[事業計画_補助上限額]),"")</calculatedColumnFormula>
    </tableColumn>
    <tableColumn id="57" name="収支決算_補助金精算額" dataDxfId="16">
      <calculatedColumnFormula>IF(入力内容[収支決算_余剰金繰越有無]=TRUE,入力内容[収支決算_控除表示_補助対象経費（控除後）*補助割合],'07_収支決算書(第5号様式)'!I6)</calculatedColumnFormula>
    </tableColumn>
    <tableColumn id="58" name="収支決算_補助金返戻額" dataDxfId="15">
      <calculatedColumnFormula>入力内容[収支決算_補助金精算額]-入力内容[収支予算_補助金交付額]</calculatedColumnFormula>
    </tableColumn>
  </tableColumns>
  <tableStyleInfo showFirstColumn="0" showLastColumn="0" showRowStripes="1" showColumnStripes="0"/>
</table>
</file>

<file path=xl/tables/table17.xml><?xml version="1.0" encoding="utf-8"?>
<table xmlns="http://schemas.openxmlformats.org/spreadsheetml/2006/main" id="4" name="補助区分リスト" displayName="補助区分リスト" ref="A1:F6" totalsRowShown="0" headerRowDxfId="14" dataDxfId="13" headerRowBorderDxfId="12" tableBorderDxfId="11">
  <tableColumns count="6">
    <tableColumn id="6" name="補助区分_表示" dataDxfId="10"/>
    <tableColumn id="1" name="補助区分" dataDxfId="9"/>
    <tableColumn id="2" name="補助割合_表示" dataDxfId="8"/>
    <tableColumn id="3" name="補助割合" dataDxfId="7" dataCellStyle="桁区切り"/>
    <tableColumn id="4" name="補助上限額_表示" dataDxfId="6"/>
    <tableColumn id="5" name="補助上限額" dataDxfId="5" dataCellStyle="桁区切り"/>
  </tableColumns>
  <tableStyleInfo showFirstColumn="0" showLastColumn="0" showRowStripes="1" showColumnStripes="0"/>
</table>
</file>

<file path=xl/tables/table18.xml><?xml version="1.0" encoding="utf-8"?>
<table xmlns="http://schemas.openxmlformats.org/spreadsheetml/2006/main" id="12" name="テーブル12" displayName="テーブル12" ref="A8:A13" totalsRowShown="0" headerRowDxfId="4" dataDxfId="3" headerRowBorderDxfId="2" tableBorderDxfId="1">
  <autoFilter ref="A8:A13"/>
  <tableColumns count="1">
    <tableColumn id="1" name="申請回数" dataDxfId="0"/>
  </tableColumns>
  <tableStyleInfo showFirstColumn="0" showLastColumn="0" showRowStripes="1" showColumnStripes="0"/>
</table>
</file>

<file path=xl/tables/table2.xml><?xml version="1.0" encoding="utf-8"?>
<table xmlns="http://schemas.openxmlformats.org/spreadsheetml/2006/main" id="6" name="予算_支出_対象" displayName="予算_支出_対象" ref="B15:I25" headerRowCount="0" totalsRowCount="1" headerRowDxfId="371" dataDxfId="369" totalsRowDxfId="370" headerRowBorderDxfId="368" tableBorderDxfId="367" totalsRowBorderDxfId="366">
  <tableColumns count="8">
    <tableColumn id="1" name="列1" totalsRowLabel="小計" headerRowDxfId="365" dataDxfId="364" totalsRowDxfId="363" headerRowCellStyle="標準_02_第2号様式_収支予算書／12_第5号様式_収支決算書" dataCellStyle="標準_02_第2号様式_収支予算書／12_第5号様式_収支決算書"/>
    <tableColumn id="2" name="列2" headerRowDxfId="362" dataDxfId="361" totalsRowDxfId="360" headerRowCellStyle="標準_02_第2号様式_収支予算書／12_第5号様式_収支決算書" dataCellStyle="標準_02_第2号様式_収支予算書／12_第5号様式_収支決算書"/>
    <tableColumn id="3" name="列3" headerRowDxfId="359" dataDxfId="358" totalsRowDxfId="357" headerRowCellStyle="標準_02_第2号様式_収支予算書／12_第5号様式_収支決算書" dataCellStyle="標準_02_第2号様式_収支予算書／12_第5号様式_収支決算書"/>
    <tableColumn id="4" name="列4" headerRowDxfId="356" dataDxfId="355" totalsRowDxfId="354" headerRowCellStyle="標準_02_第2号様式_収支予算書／12_第5号様式_収支決算書" dataCellStyle="桁区切り_02_第2号様式_収支予算書／12_第5号様式_収支決算書"/>
    <tableColumn id="5" name="列5" headerRowDxfId="353" dataDxfId="352" totalsRowDxfId="351" headerRowCellStyle="標準_02_第2号様式_収支予算書／12_第5号様式_収支決算書" dataCellStyle="桁区切り_02_第2号様式_収支予算書／12_第5号様式_収支決算書"/>
    <tableColumn id="6" name="列6" headerRowDxfId="350" dataDxfId="349" totalsRowDxfId="348" headerRowCellStyle="標準_02_第2号様式_収支予算書／12_第5号様式_収支決算書" dataCellStyle="桁区切り_02_第2号様式_収支予算書／12_第5号様式_収支決算書"/>
    <tableColumn id="7" name="列7" headerRowDxfId="347" dataDxfId="346" totalsRowDxfId="345" headerRowCellStyle="標準_02_第2号様式_収支予算書／12_第5号様式_収支決算書" dataCellStyle="標準_02_第2号様式_収支予算書／12_第5号様式_収支決算書"/>
    <tableColumn id="8" name="列8" totalsRowFunction="sum" headerRowDxfId="344" dataDxfId="343" totalsRowDxfId="342" headerRowCellStyle="標準_02_第2号様式_収支予算書／12_第5号様式_収支決算書" dataCellStyle="桁区切り_02_第2号様式_収支予算書／12_第5号様式_収支決算書"/>
  </tableColumns>
  <tableStyleInfo showFirstColumn="0" showLastColumn="0" showRowStripes="1" showColumnStripes="0"/>
</table>
</file>

<file path=xl/tables/table3.xml><?xml version="1.0" encoding="utf-8"?>
<table xmlns="http://schemas.openxmlformats.org/spreadsheetml/2006/main" id="7" name="予算_支出_対象外" displayName="予算_支出_対象外" ref="B26:I32" headerRowCount="0" totalsRowCount="1" headerRowDxfId="341" dataDxfId="339" totalsRowDxfId="340" headerRowBorderDxfId="338" tableBorderDxfId="337" totalsRowBorderDxfId="336">
  <tableColumns count="8">
    <tableColumn id="1" name="列1" totalsRowLabel="小計" headerRowDxfId="335" dataDxfId="334" totalsRowDxfId="333" dataCellStyle="標準_02_第2号様式_収支予算書／12_第5号様式_収支決算書"/>
    <tableColumn id="2" name="列2" headerRowDxfId="332" dataDxfId="331" totalsRowDxfId="330" dataCellStyle="標準_02_第2号様式_収支予算書／12_第5号様式_収支決算書"/>
    <tableColumn id="3" name="列3" headerRowDxfId="329" dataDxfId="328" totalsRowDxfId="327" dataCellStyle="標準_02_第2号様式_収支予算書／12_第5号様式_収支決算書"/>
    <tableColumn id="4" name="列4" headerRowDxfId="326" dataDxfId="325" totalsRowDxfId="324" dataCellStyle="桁区切り_02_第2号様式_収支予算書／12_第5号様式_収支決算書"/>
    <tableColumn id="5" name="列5" headerRowDxfId="323" dataDxfId="322" totalsRowDxfId="321" dataCellStyle="桁区切り_02_第2号様式_収支予算書／12_第5号様式_収支決算書"/>
    <tableColumn id="6" name="列6" headerRowDxfId="320" dataDxfId="319" totalsRowDxfId="318" dataCellStyle="桁区切り_02_第2号様式_収支予算書／12_第5号様式_収支決算書"/>
    <tableColumn id="7" name="列7" headerRowDxfId="317" dataDxfId="316" totalsRowDxfId="315" dataCellStyle="標準_02_第2号様式_収支予算書／12_第5号様式_収支決算書"/>
    <tableColumn id="8" name="列8" totalsRowFunction="sum" headerRowDxfId="314" dataDxfId="313" totalsRowDxfId="312" dataCellStyle="桁区切り_02_第2号様式_収支予算書／12_第5号様式_収支決算書"/>
  </tableColumns>
  <tableStyleInfo showFirstColumn="0" showLastColumn="0" showRowStripes="1" showColumnStripes="0"/>
</table>
</file>

<file path=xl/tables/table4.xml><?xml version="1.0" encoding="utf-8"?>
<table xmlns="http://schemas.openxmlformats.org/spreadsheetml/2006/main" id="8" name="決算_収入" displayName="決算_収入" ref="B6:I11" headerRowCount="0" totalsRowCount="1" headerRowDxfId="311" dataDxfId="309" totalsRowDxfId="310" headerRowBorderDxfId="308" tableBorderDxfId="307" totalsRowBorderDxfId="306">
  <tableColumns count="8">
    <tableColumn id="2" name="列2" totalsRowLabel="収入総額（合計）" headerRowDxfId="305" dataDxfId="304" totalsRowDxfId="303" headerRowCellStyle="標準_02_第2号様式_収支予算書／12_第5号様式_収支決算書" dataCellStyle="標準_02_第2号様式_収支予算書／12_第5号様式_収支決算書"/>
    <tableColumn id="3" name="列3" headerRowDxfId="302" dataDxfId="301" totalsRowDxfId="300" headerRowCellStyle="標準_02_第2号様式_収支予算書／12_第5号様式_収支決算書" dataCellStyle="標準_02_第2号様式_収支予算書／12_第5号様式_収支決算書">
      <calculatedColumnFormula>IFERROR(入力内容[事業計画_補助区分],"")</calculatedColumnFormula>
    </tableColumn>
    <tableColumn id="4" name="列4" headerRowDxfId="299" dataDxfId="298" totalsRowDxfId="297" headerRowCellStyle="標準_02_第2号様式_収支予算書／12_第5号様式_収支決算書" dataCellStyle="桁区切り_02_第2号様式_収支予算書／12_第5号様式_収支決算書">
      <calculatedColumnFormula>入力内容[収支決算_補助対象経費（控除後）]</calculatedColumnFormula>
    </tableColumn>
    <tableColumn id="5" name="列5" headerRowDxfId="296" dataDxfId="295" totalsRowDxfId="294" headerRowCellStyle="標準_02_第2号様式_収支予算書／12_第5号様式_収支決算書" dataCellStyle="桁区切り_02_第2号様式_収支予算書／12_第5号様式_収支決算書"/>
    <tableColumn id="6" name="列6" headerRowDxfId="293" dataDxfId="292" totalsRowDxfId="291" headerRowCellStyle="標準_02_第2号様式_収支予算書／12_第5号様式_収支決算書" dataCellStyle="桁区切り_02_第2号様式_収支予算書／12_第5号様式_収支決算書"/>
    <tableColumn id="7" name="列7" headerRowDxfId="290" dataDxfId="289" totalsRowDxfId="288" headerRowCellStyle="標準_02_第2号様式_収支予算書／12_第5号様式_収支決算書" dataCellStyle="桁区切り_02_第2号様式_収支予算書／12_第5号様式_収支決算書"/>
    <tableColumn id="8" name="列8" headerRowDxfId="287" dataDxfId="286" totalsRowDxfId="285" headerRowCellStyle="標準_02_第2号様式_収支予算書／12_第5号様式_収支決算書" dataCellStyle="桁区切り_02_第2号様式_収支予算書／12_第5号様式_収支決算書">
      <calculatedColumnFormula>IFERROR("補助率"&amp;入力内容[事業計画_補助割合表示],"")</calculatedColumnFormula>
    </tableColumn>
    <tableColumn id="9" name="列9" totalsRowFunction="sum" headerRowDxfId="284" dataDxfId="283" totalsRowDxfId="282" headerRowCellStyle="標準_02_第2号様式_収支予算書／12_第5号様式_収支決算書" dataCellStyle="桁区切り_02_第2号様式_収支予算書／12_第5号様式_収支決算書">
      <calculatedColumnFormula>IF(ROUNDDOWN(予算_支出_対象[[#Totals],[列8]]*入力内容[事業計画_補助割合],-3)&lt;入力内容[事業計画_補助上限額],ROUNDDOWN(予算_支出_対象[[#Totals],[列8]]*入力内容[事業計画_補助割合],-3),入力内容[事業計画_補助上限額])</calculatedColumnFormula>
    </tableColumn>
  </tableColumns>
  <tableStyleInfo showFirstColumn="0" showLastColumn="0" showRowStripes="1" showColumnStripes="0"/>
</table>
</file>

<file path=xl/tables/table5.xml><?xml version="1.0" encoding="utf-8"?>
<table xmlns="http://schemas.openxmlformats.org/spreadsheetml/2006/main" id="13" name="決算_支出_対象" displayName="決算_支出_対象" ref="B15:I25" headerRowCount="0" totalsRowCount="1" headerRowDxfId="281" dataDxfId="279" totalsRowDxfId="280" headerRowBorderDxfId="278" tableBorderDxfId="277" totalsRowBorderDxfId="276">
  <tableColumns count="8">
    <tableColumn id="1" name="列1" totalsRowLabel="小計" headerRowDxfId="275" dataDxfId="274" totalsRowDxfId="273" headerRowCellStyle="標準_02_第2号様式_収支予算書／12_第5号様式_収支決算書" dataCellStyle="標準_02_第2号様式_収支予算書／12_第5号様式_収支決算書"/>
    <tableColumn id="2" name="列2" headerRowDxfId="272" dataDxfId="271" totalsRowDxfId="270" headerRowCellStyle="標準_02_第2号様式_収支予算書／12_第5号様式_収支決算書" dataCellStyle="標準_02_第2号様式_収支予算書／12_第5号様式_収支決算書"/>
    <tableColumn id="3" name="列3" headerRowDxfId="269" dataDxfId="268" totalsRowDxfId="267" headerRowCellStyle="標準_02_第2号様式_収支予算書／12_第5号様式_収支決算書" dataCellStyle="標準_02_第2号様式_収支予算書／12_第5号様式_収支決算書"/>
    <tableColumn id="4" name="列4" headerRowDxfId="266" dataDxfId="265" totalsRowDxfId="264" headerRowCellStyle="標準_02_第2号様式_収支予算書／12_第5号様式_収支決算書" dataCellStyle="桁区切り_02_第2号様式_収支予算書／12_第5号様式_収支決算書"/>
    <tableColumn id="5" name="列5" headerRowDxfId="263" dataDxfId="262" totalsRowDxfId="261" headerRowCellStyle="標準_02_第2号様式_収支予算書／12_第5号様式_収支決算書" dataCellStyle="桁区切り_02_第2号様式_収支予算書／12_第5号様式_収支決算書"/>
    <tableColumn id="6" name="列6" headerRowDxfId="260" dataDxfId="259" totalsRowDxfId="258" headerRowCellStyle="標準_02_第2号様式_収支予算書／12_第5号様式_収支決算書" dataCellStyle="桁区切り_02_第2号様式_収支予算書／12_第5号様式_収支決算書"/>
    <tableColumn id="7" name="列7" headerRowDxfId="257" dataDxfId="256" totalsRowDxfId="255" headerRowCellStyle="標準_02_第2号様式_収支予算書／12_第5号様式_収支決算書" dataCellStyle="標準_02_第2号様式_収支予算書／12_第5号様式_収支決算書"/>
    <tableColumn id="8" name="列8" totalsRowFunction="sum" headerRowDxfId="254" dataDxfId="253" totalsRowDxfId="252" headerRowCellStyle="標準_02_第2号様式_収支予算書／12_第5号様式_収支決算書" dataCellStyle="桁区切り_02_第2号様式_収支予算書／12_第5号様式_収支決算書"/>
  </tableColumns>
  <tableStyleInfo showFirstColumn="0" showLastColumn="0" showRowStripes="1" showColumnStripes="0"/>
</table>
</file>

<file path=xl/tables/table6.xml><?xml version="1.0" encoding="utf-8"?>
<table xmlns="http://schemas.openxmlformats.org/spreadsheetml/2006/main" id="14" name="決算_支出_対象外" displayName="決算_支出_対象外" ref="B26:I32" headerRowCount="0" totalsRowCount="1" headerRowDxfId="251" dataDxfId="249" totalsRowDxfId="250" headerRowBorderDxfId="248" tableBorderDxfId="247" totalsRowBorderDxfId="246">
  <tableColumns count="8">
    <tableColumn id="1" name="列1" totalsRowLabel="小計" headerRowDxfId="245" dataDxfId="244" totalsRowDxfId="243" dataCellStyle="標準_02_第2号様式_収支予算書／12_第5号様式_収支決算書"/>
    <tableColumn id="2" name="列2" headerRowDxfId="242" dataDxfId="241" totalsRowDxfId="240" dataCellStyle="標準_02_第2号様式_収支予算書／12_第5号様式_収支決算書"/>
    <tableColumn id="3" name="列3" headerRowDxfId="239" dataDxfId="238" totalsRowDxfId="237" dataCellStyle="標準_02_第2号様式_収支予算書／12_第5号様式_収支決算書"/>
    <tableColumn id="4" name="列4" headerRowDxfId="236" dataDxfId="235" totalsRowDxfId="234" dataCellStyle="桁区切り_02_第2号様式_収支予算書／12_第5号様式_収支決算書"/>
    <tableColumn id="5" name="列5" headerRowDxfId="233" dataDxfId="232" totalsRowDxfId="231" dataCellStyle="桁区切り_02_第2号様式_収支予算書／12_第5号様式_収支決算書"/>
    <tableColumn id="6" name="列6" headerRowDxfId="230" dataDxfId="229" totalsRowDxfId="228" dataCellStyle="桁区切り_02_第2号様式_収支予算書／12_第5号様式_収支決算書"/>
    <tableColumn id="7" name="列7" headerRowDxfId="227" dataDxfId="226" totalsRowDxfId="225" dataCellStyle="標準_02_第2号様式_収支予算書／12_第5号様式_収支決算書"/>
    <tableColumn id="8" name="列8" totalsRowFunction="sum" headerRowDxfId="224" dataDxfId="223" totalsRowDxfId="222" dataCellStyle="桁区切り_02_第2号様式_収支予算書／12_第5号様式_収支決算書"/>
  </tableColumns>
  <tableStyleInfo showFirstColumn="0" showLastColumn="0" showRowStripes="1" showColumnStripes="0"/>
</table>
</file>

<file path=xl/tables/table7.xml><?xml version="1.0" encoding="utf-8"?>
<table xmlns="http://schemas.openxmlformats.org/spreadsheetml/2006/main" id="2" name="テーブル3" displayName="テーブル3" ref="B13:G18" headerRowCount="0" totalsRowShown="0" headerRowDxfId="221" dataDxfId="220" headerRowBorderDxfId="219" tableBorderDxfId="218">
  <tableColumns count="6">
    <tableColumn id="1" name="列1" headerRowDxfId="217" dataDxfId="216"/>
    <tableColumn id="2" name="列2" headerRowDxfId="215" dataDxfId="214"/>
    <tableColumn id="3" name="列3" headerRowDxfId="213" dataDxfId="212"/>
    <tableColumn id="4" name="列4" headerRowDxfId="211" dataDxfId="210"/>
    <tableColumn id="5" name="列5" headerRowDxfId="209" dataDxfId="208"/>
    <tableColumn id="6" name="列6" headerRowDxfId="207" dataDxfId="206"/>
  </tableColumns>
  <tableStyleInfo showFirstColumn="0" showLastColumn="0" showRowStripes="0" showColumnStripes="0"/>
</table>
</file>

<file path=xl/tables/table8.xml><?xml version="1.0" encoding="utf-8"?>
<table xmlns="http://schemas.openxmlformats.org/spreadsheetml/2006/main" id="9" name="テーブル37" displayName="テーブル37" ref="B27:G32" headerRowCount="0" totalsRowShown="0" headerRowDxfId="205" dataDxfId="204" headerRowBorderDxfId="203" tableBorderDxfId="202">
  <tableColumns count="6">
    <tableColumn id="1" name="列1" headerRowDxfId="201" dataDxfId="200"/>
    <tableColumn id="2" name="列2" headerRowDxfId="199" dataDxfId="198"/>
    <tableColumn id="3" name="列3" headerRowDxfId="197" dataDxfId="196"/>
    <tableColumn id="4" name="列4" headerRowDxfId="195" dataDxfId="194"/>
    <tableColumn id="5" name="列5" headerRowDxfId="193" dataDxfId="192"/>
    <tableColumn id="6" name="列6" headerRowDxfId="191" dataDxfId="190"/>
  </tableColumns>
  <tableStyleInfo showFirstColumn="0" showLastColumn="0" showRowStripes="0" showColumnStripes="0"/>
</table>
</file>

<file path=xl/tables/table9.xml><?xml version="1.0" encoding="utf-8"?>
<table xmlns="http://schemas.openxmlformats.org/spreadsheetml/2006/main" id="11" name="テーブル3913" displayName="テーブル3913" ref="B55:G60" headerRowCount="0" totalsRowShown="0" headerRowDxfId="189" dataDxfId="188" headerRowBorderDxfId="187" tableBorderDxfId="186">
  <tableColumns count="6">
    <tableColumn id="1" name="列1" headerRowDxfId="185" dataDxfId="184"/>
    <tableColumn id="2" name="列2" headerRowDxfId="183" dataDxfId="182"/>
    <tableColumn id="3" name="列3" headerRowDxfId="181" dataDxfId="180"/>
    <tableColumn id="4" name="列4" headerRowDxfId="179" dataDxfId="178"/>
    <tableColumn id="5" name="列5" headerRowDxfId="177" dataDxfId="176"/>
    <tableColumn id="6" name="列6" headerRowDxfId="175" dataDxfId="174"/>
  </tableColumns>
  <tableStyleInfo showFirstColumn="0" showLastColumn="0" showRowStripes="0" showColumnStripes="0"/>
</table>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
</file>

<file path=xl/worksheets/_rels/sheet10.xml.rels>&#65279;<?xml version="1.0" encoding="utf-8"?>
<Relationships xmlns="http://schemas.openxmlformats.org/package/2006/relationships" />
</file>

<file path=xl/worksheets/_rels/sheet11.xml.rels>&#65279;<?xml version="1.0" encoding="utf-8"?>
<Relationships xmlns="http://schemas.openxmlformats.org/package/2006/relationships">
  <Relationship Id="rId2" Type="http://schemas.openxmlformats.org/officeDocument/2006/relationships/table" Target="../tables/table16.xml" />
</Relationships>
</file>

<file path=xl/worksheets/_rels/sheet12.xml.rels>&#65279;<?xml version="1.0" encoding="utf-8"?>
<Relationships xmlns="http://schemas.openxmlformats.org/package/2006/relationships">
  <Relationship Id="rId2" Type="http://schemas.openxmlformats.org/officeDocument/2006/relationships/table" Target="../tables/table17.xml" />
  <Relationship Id="rId3" Type="http://schemas.openxmlformats.org/officeDocument/2006/relationships/table" Target="../tables/table18.xml" />
</Relationships>
</file>

<file path=xl/worksheets/_rels/sheet2.xml.rels>&#65279;<?xml version="1.0" encoding="utf-8"?>
<Relationships xmlns="http://schemas.openxmlformats.org/package/2006/relationships">
  <Relationship Id="rId2" Type="http://schemas.openxmlformats.org/officeDocument/2006/relationships/drawing" Target="../drawings/drawing1.xml" />
  <Relationship Id="rId3" Type="http://schemas.openxmlformats.org/officeDocument/2006/relationships/vmlDrawing" Target="../drawings/vmlDrawing1.vml" />
  <Relationship Id="rId4" Type="http://schemas.openxmlformats.org/officeDocument/2006/relationships/ctrlProp" Target="../ctrlProps/ctrlProp1.xml" />
  <Relationship Id="rId5" Type="http://schemas.openxmlformats.org/officeDocument/2006/relationships/ctrlProp" Target="../ctrlProps/ctrlProp2.xml" />
  <Relationship Id="rId6" Type="http://schemas.openxmlformats.org/officeDocument/2006/relationships/ctrlProp" Target="../ctrlProps/ctrlProp3.xml" />
  <Relationship Id="rId7" Type="http://schemas.openxmlformats.org/officeDocument/2006/relationships/ctrlProp" Target="../ctrlProps/ctrlProp4.xml" />
</Relationships>
</file>

<file path=xl/worksheets/_rels/sheet3.xml.rels>&#65279;<?xml version="1.0" encoding="utf-8"?>
<Relationships xmlns="http://schemas.openxmlformats.org/package/2006/relationships">
  <Relationship Id="rId2" Type="http://schemas.openxmlformats.org/officeDocument/2006/relationships/drawing" Target="../drawings/drawing2.xml" />
  <Relationship Id="rId3" Type="http://schemas.openxmlformats.org/officeDocument/2006/relationships/vmlDrawing" Target="../drawings/vmlDrawing2.vml" />
  <Relationship Id="rId4" Type="http://schemas.openxmlformats.org/officeDocument/2006/relationships/ctrlProp" Target="../ctrlProps/ctrlProp5.xml" />
  <Relationship Id="rId5" Type="http://schemas.openxmlformats.org/officeDocument/2006/relationships/ctrlProp" Target="../ctrlProps/ctrlProp6.xml" />
  <Relationship Id="rId6" Type="http://schemas.openxmlformats.org/officeDocument/2006/relationships/ctrlProp" Target="../ctrlProps/ctrlProp7.xml" />
  <Relationship Id="rId7" Type="http://schemas.openxmlformats.org/officeDocument/2006/relationships/table" Target="../tables/table1.xml" />
  <Relationship Id="rId8" Type="http://schemas.openxmlformats.org/officeDocument/2006/relationships/table" Target="../tables/table2.xml" />
  <Relationship Id="rId9" Type="http://schemas.openxmlformats.org/officeDocument/2006/relationships/table" Target="../tables/table3.xml" />
  <Relationship Id="rId10" Type="http://schemas.openxmlformats.org/officeDocument/2006/relationships/comments" Target="../comments1.xml" />
</Relationships>
</file>

<file path=xl/worksheets/_rels/sheet4.xml.rels>&#65279;<?xml version="1.0" encoding="utf-8"?>
<Relationships xmlns="http://schemas.openxmlformats.org/package/2006/relationships" />
</file>

<file path=xl/worksheets/_rels/sheet5.xml.rels>&#65279;<?xml version="1.0" encoding="utf-8"?>
<Relationships xmlns="http://schemas.openxmlformats.org/package/2006/relationships" />
</file>

<file path=xl/worksheets/_rels/sheet6.xml.rels>&#65279;<?xml version="1.0" encoding="utf-8"?>
<Relationships xmlns="http://schemas.openxmlformats.org/package/2006/relationships" />
</file>

<file path=xl/worksheets/_rels/sheet7.xml.rels>&#65279;<?xml version="1.0" encoding="utf-8"?>
<Relationships xmlns="http://schemas.openxmlformats.org/package/2006/relationships">
  <Relationship Id="rId2" Type="http://schemas.openxmlformats.org/officeDocument/2006/relationships/drawing" Target="../drawings/drawing3.xml" />
  <Relationship Id="rId3" Type="http://schemas.openxmlformats.org/officeDocument/2006/relationships/vmlDrawing" Target="../drawings/vmlDrawing3.vml" />
  <Relationship Id="rId4" Type="http://schemas.openxmlformats.org/officeDocument/2006/relationships/ctrlProp" Target="../ctrlProps/ctrlProp8.xml" />
  <Relationship Id="rId5" Type="http://schemas.openxmlformats.org/officeDocument/2006/relationships/ctrlProp" Target="../ctrlProps/ctrlProp9.xml" />
  <Relationship Id="rId6" Type="http://schemas.openxmlformats.org/officeDocument/2006/relationships/ctrlProp" Target="../ctrlProps/ctrlProp10.xml" />
  <Relationship Id="rId7" Type="http://schemas.openxmlformats.org/officeDocument/2006/relationships/ctrlProp" Target="../ctrlProps/ctrlProp11.xml" />
  <Relationship Id="rId8" Type="http://schemas.openxmlformats.org/officeDocument/2006/relationships/ctrlProp" Target="../ctrlProps/ctrlProp12.xml" />
  <Relationship Id="rId9" Type="http://schemas.openxmlformats.org/officeDocument/2006/relationships/ctrlProp" Target="../ctrlProps/ctrlProp13.xml" />
</Relationships>
</file>

<file path=xl/worksheets/_rels/sheet8.xml.rels>&#65279;<?xml version="1.0" encoding="utf-8"?>
<Relationships xmlns="http://schemas.openxmlformats.org/package/2006/relationships">
  <Relationship Id="rId2" Type="http://schemas.openxmlformats.org/officeDocument/2006/relationships/drawing" Target="../drawings/drawing4.xml" />
  <Relationship Id="rId3" Type="http://schemas.openxmlformats.org/officeDocument/2006/relationships/vmlDrawing" Target="../drawings/vmlDrawing4.vml" />
  <Relationship Id="rId4" Type="http://schemas.openxmlformats.org/officeDocument/2006/relationships/ctrlProp" Target="../ctrlProps/ctrlProp14.xml" />
  <Relationship Id="rId5" Type="http://schemas.openxmlformats.org/officeDocument/2006/relationships/ctrlProp" Target="../ctrlProps/ctrlProp15.xml" />
  <Relationship Id="rId6" Type="http://schemas.openxmlformats.org/officeDocument/2006/relationships/ctrlProp" Target="../ctrlProps/ctrlProp16.xml" />
  <Relationship Id="rId7" Type="http://schemas.openxmlformats.org/officeDocument/2006/relationships/ctrlProp" Target="../ctrlProps/ctrlProp17.xml" />
  <Relationship Id="rId8" Type="http://schemas.openxmlformats.org/officeDocument/2006/relationships/table" Target="../tables/table4.xml" />
  <Relationship Id="rId9" Type="http://schemas.openxmlformats.org/officeDocument/2006/relationships/table" Target="../tables/table5.xml" />
  <Relationship Id="rId10" Type="http://schemas.openxmlformats.org/officeDocument/2006/relationships/table" Target="../tables/table6.xml" />
  <Relationship Id="rId11" Type="http://schemas.openxmlformats.org/officeDocument/2006/relationships/comments" Target="../comments2.xml" />
</Relationships>
</file>

<file path=xl/worksheets/_rels/sheet9.xml.rels>&#65279;<?xml version="1.0" encoding="utf-8"?>
<Relationships xmlns="http://schemas.openxmlformats.org/package/2006/relationships">
  <Relationship Id="rId2" Type="http://schemas.openxmlformats.org/officeDocument/2006/relationships/table" Target="../tables/table7.xml" />
  <Relationship Id="rId3" Type="http://schemas.openxmlformats.org/officeDocument/2006/relationships/table" Target="../tables/table8.xml" />
  <Relationship Id="rId4" Type="http://schemas.openxmlformats.org/officeDocument/2006/relationships/table" Target="../tables/table9.xml" />
  <Relationship Id="rId5" Type="http://schemas.openxmlformats.org/officeDocument/2006/relationships/table" Target="../tables/table10.xml" />
  <Relationship Id="rId6" Type="http://schemas.openxmlformats.org/officeDocument/2006/relationships/table" Target="../tables/table11.xml" />
  <Relationship Id="rId7" Type="http://schemas.openxmlformats.org/officeDocument/2006/relationships/table" Target="../tables/table12.xml" />
  <Relationship Id="rId8" Type="http://schemas.openxmlformats.org/officeDocument/2006/relationships/table" Target="../tables/table13.xml" />
  <Relationship Id="rId9" Type="http://schemas.openxmlformats.org/officeDocument/2006/relationships/table" Target="../tables/table14.xml" />
  <Relationship Id="rId10" Type="http://schemas.openxmlformats.org/officeDocument/2006/relationships/table" Target="../tables/table15.xml" />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47"/>
  <sheetViews>
    <sheetView tabSelected="1" zoomScaleSheetLayoutView="100" workbookViewId="0">
      <selection activeCell="A32" sqref="A32"/>
    </sheetView>
  </sheetViews>
  <sheetFormatPr defaultRowHeight="17.25"/>
  <cols>
    <col min="1" max="1" width="36.75" style="1" customWidth="1"/>
    <col min="2" max="2" width="3.25" style="2" bestFit="1" customWidth="1"/>
    <col min="3" max="3" width="36.75" style="1" customWidth="1"/>
    <col min="4" max="16384" width="9" style="3" customWidth="1"/>
  </cols>
  <sheetData>
    <row r="1" spans="1:4" ht="18.75">
      <c r="A1" s="4" t="s">
        <v>105</v>
      </c>
      <c r="B1" s="13"/>
      <c r="C1" s="18"/>
      <c r="D1" s="21"/>
    </row>
    <row r="2" spans="1:4" ht="18">
      <c r="A2" s="5" t="s">
        <v>56</v>
      </c>
      <c r="B2" s="14"/>
      <c r="C2" s="5" t="s">
        <v>289</v>
      </c>
      <c r="D2" s="21"/>
    </row>
    <row r="3" spans="1:4">
      <c r="A3" s="6"/>
      <c r="B3" s="14"/>
      <c r="C3" s="6"/>
      <c r="D3" s="21"/>
    </row>
    <row r="4" spans="1:4" ht="18">
      <c r="A4" s="7" t="s">
        <v>165</v>
      </c>
      <c r="B4" s="15"/>
      <c r="C4" s="19"/>
      <c r="D4" s="21"/>
    </row>
    <row r="5" spans="1:4" ht="18">
      <c r="A5" s="8" t="s">
        <v>16</v>
      </c>
      <c r="B5" s="16" t="s">
        <v>200</v>
      </c>
      <c r="C5" s="8" t="s">
        <v>291</v>
      </c>
      <c r="D5" s="21"/>
    </row>
    <row r="6" spans="1:4">
      <c r="A6" s="9" t="s">
        <v>92</v>
      </c>
      <c r="B6" s="14"/>
      <c r="C6" s="9" t="s">
        <v>306</v>
      </c>
      <c r="D6" s="21"/>
    </row>
    <row r="7" spans="1:4">
      <c r="A7" s="9" t="s">
        <v>290</v>
      </c>
      <c r="B7" s="14"/>
      <c r="C7" s="9" t="s">
        <v>305</v>
      </c>
      <c r="D7" s="21"/>
    </row>
    <row r="8" spans="1:4">
      <c r="A8" s="9" t="s">
        <v>117</v>
      </c>
      <c r="B8" s="14"/>
      <c r="C8" s="20"/>
      <c r="D8" s="21"/>
    </row>
    <row r="9" spans="1:4">
      <c r="A9" s="9" t="s">
        <v>267</v>
      </c>
      <c r="B9" s="14"/>
      <c r="C9" s="9"/>
      <c r="D9" s="21"/>
    </row>
    <row r="10" spans="1:4">
      <c r="A10" s="10" t="str">
        <f>"提出日："&amp;入力内容[交付申請書_提出日]</f>
        <v>提出日：令和　　年　　月　　日</v>
      </c>
      <c r="B10" s="14"/>
      <c r="C10" s="9"/>
      <c r="D10" s="21"/>
    </row>
    <row r="11" spans="1:4">
      <c r="A11" s="9"/>
      <c r="B11" s="14"/>
      <c r="C11" s="9"/>
      <c r="D11" s="21"/>
    </row>
    <row r="12" spans="1:4" ht="18">
      <c r="A12" s="8" t="s">
        <v>294</v>
      </c>
      <c r="B12" s="16" t="s">
        <v>293</v>
      </c>
      <c r="C12" s="8" t="s">
        <v>292</v>
      </c>
      <c r="D12" s="21"/>
    </row>
    <row r="13" spans="1:4">
      <c r="A13" s="6"/>
      <c r="B13" s="14"/>
      <c r="C13" s="10" t="str">
        <f>補助金額算定!AN2&amp;"付指令第"&amp;補助金額算定!AO2&amp;"号"</f>
        <v>令和　年　月　日付指令第0号</v>
      </c>
      <c r="D13" s="21"/>
    </row>
    <row r="14" spans="1:4">
      <c r="A14" s="6"/>
      <c r="B14" s="17"/>
      <c r="C14" s="9"/>
      <c r="D14" s="21"/>
    </row>
    <row r="15" spans="1:4" ht="18">
      <c r="A15" s="7" t="s">
        <v>202</v>
      </c>
      <c r="B15" s="15"/>
      <c r="C15" s="19"/>
      <c r="D15" s="21"/>
    </row>
    <row r="16" spans="1:4" ht="18">
      <c r="A16" s="8" t="s">
        <v>239</v>
      </c>
      <c r="B16" s="16" t="s">
        <v>200</v>
      </c>
      <c r="C16" s="8" t="s">
        <v>174</v>
      </c>
      <c r="D16" s="21"/>
    </row>
    <row r="17" spans="1:4">
      <c r="A17" s="9" t="s">
        <v>125</v>
      </c>
      <c r="B17" s="14"/>
      <c r="C17" s="9" t="s">
        <v>307</v>
      </c>
      <c r="D17" s="21"/>
    </row>
    <row r="18" spans="1:4">
      <c r="A18" s="9" t="s">
        <v>297</v>
      </c>
      <c r="B18" s="14"/>
      <c r="C18" s="9" t="s">
        <v>248</v>
      </c>
      <c r="D18" s="21"/>
    </row>
    <row r="19" spans="1:4">
      <c r="A19" s="9" t="s">
        <v>308</v>
      </c>
      <c r="B19" s="14"/>
      <c r="C19" s="9"/>
      <c r="D19" s="21"/>
    </row>
    <row r="20" spans="1:4">
      <c r="A20" s="9" t="s">
        <v>309</v>
      </c>
      <c r="B20" s="14"/>
      <c r="C20" s="9"/>
      <c r="D20" s="21"/>
    </row>
    <row r="21" spans="1:4">
      <c r="A21" s="9" t="s">
        <v>226</v>
      </c>
      <c r="B21" s="14"/>
      <c r="C21" s="9"/>
      <c r="D21" s="21"/>
    </row>
    <row r="22" spans="1:4">
      <c r="A22" s="9" t="s">
        <v>310</v>
      </c>
      <c r="B22" s="14"/>
      <c r="C22" s="9"/>
      <c r="D22" s="21"/>
    </row>
    <row r="23" spans="1:4">
      <c r="A23" s="10" t="str">
        <f>"提出日："&amp;補助金額算定!AM2</f>
        <v>提出日：令和　　年　　月　　日</v>
      </c>
      <c r="B23" s="14"/>
      <c r="C23" s="9"/>
      <c r="D23" s="21"/>
    </row>
    <row r="24" spans="1:4">
      <c r="A24" s="6"/>
      <c r="B24" s="14"/>
      <c r="C24" s="9"/>
      <c r="D24" s="21"/>
    </row>
    <row r="25" spans="1:4" ht="18">
      <c r="A25" s="7" t="s">
        <v>88</v>
      </c>
      <c r="B25" s="15"/>
      <c r="C25" s="19"/>
      <c r="D25" s="21"/>
    </row>
    <row r="26" spans="1:4" ht="18">
      <c r="A26" s="8" t="s">
        <v>43</v>
      </c>
      <c r="B26" s="14" t="s">
        <v>200</v>
      </c>
      <c r="C26" s="8" t="s">
        <v>301</v>
      </c>
      <c r="D26" s="21"/>
    </row>
    <row r="27" spans="1:4">
      <c r="A27" s="9" t="s">
        <v>210</v>
      </c>
      <c r="B27" s="14"/>
      <c r="C27" s="6"/>
      <c r="D27" s="21"/>
    </row>
    <row r="28" spans="1:4">
      <c r="A28" s="9" t="s">
        <v>297</v>
      </c>
      <c r="B28" s="14"/>
      <c r="C28" s="6"/>
      <c r="D28" s="21"/>
    </row>
    <row r="29" spans="1:4">
      <c r="A29" s="10" t="str">
        <f>"提出日："&amp;補助金額算定!AQ2</f>
        <v>提出日：令和　　年　　月　　日</v>
      </c>
      <c r="B29" s="14"/>
      <c r="C29" s="6"/>
      <c r="D29" s="21"/>
    </row>
    <row r="30" spans="1:4">
      <c r="A30" s="6"/>
      <c r="B30" s="14"/>
      <c r="C30" s="6"/>
      <c r="D30" s="21"/>
    </row>
    <row r="31" spans="1:4" ht="18">
      <c r="A31" s="8" t="s">
        <v>171</v>
      </c>
      <c r="B31" s="16" t="s">
        <v>200</v>
      </c>
      <c r="C31" s="8" t="s">
        <v>45</v>
      </c>
      <c r="D31" s="21"/>
    </row>
    <row r="32" spans="1:4">
      <c r="A32" s="9" t="s">
        <v>250</v>
      </c>
      <c r="B32" s="14"/>
      <c r="C32" s="9" t="s">
        <v>298</v>
      </c>
      <c r="D32" s="21"/>
    </row>
    <row r="33" spans="1:4">
      <c r="A33" s="9" t="s">
        <v>304</v>
      </c>
      <c r="B33" s="14"/>
      <c r="C33" s="9" t="s">
        <v>299</v>
      </c>
      <c r="D33" s="21"/>
    </row>
    <row r="34" spans="1:4">
      <c r="A34" s="9" t="s">
        <v>295</v>
      </c>
      <c r="B34" s="14"/>
      <c r="C34" s="6"/>
      <c r="D34" s="21"/>
    </row>
    <row r="35" spans="1:4">
      <c r="A35" s="9" t="s">
        <v>300</v>
      </c>
      <c r="B35" s="14"/>
      <c r="C35" s="6"/>
      <c r="D35" s="21"/>
    </row>
    <row r="36" spans="1:4">
      <c r="A36" s="9" t="s">
        <v>296</v>
      </c>
      <c r="B36" s="14"/>
      <c r="C36" s="6"/>
      <c r="D36" s="21"/>
    </row>
    <row r="37" spans="1:4">
      <c r="A37" s="9" t="s">
        <v>311</v>
      </c>
      <c r="B37" s="14"/>
      <c r="C37" s="6"/>
      <c r="D37" s="21"/>
    </row>
    <row r="38" spans="1:4">
      <c r="A38" s="9" t="s">
        <v>314</v>
      </c>
      <c r="B38" s="14"/>
      <c r="C38" s="6"/>
      <c r="D38" s="21"/>
    </row>
    <row r="39" spans="1:4">
      <c r="A39" s="10" t="str">
        <f>"提出日："&amp;補助金額算定!AS2</f>
        <v>提出日：令和　　年　　月　　日</v>
      </c>
      <c r="B39" s="14"/>
      <c r="C39" s="6"/>
      <c r="D39" s="21"/>
    </row>
    <row r="40" spans="1:4">
      <c r="A40" s="6"/>
      <c r="B40" s="14"/>
      <c r="C40" s="6"/>
      <c r="D40" s="21"/>
    </row>
    <row r="41" spans="1:4" ht="18">
      <c r="A41" s="8" t="s">
        <v>245</v>
      </c>
      <c r="B41" s="16" t="s">
        <v>293</v>
      </c>
      <c r="C41" s="8" t="s">
        <v>302</v>
      </c>
      <c r="D41" s="21"/>
    </row>
    <row r="42" spans="1:4">
      <c r="A42" s="6"/>
      <c r="B42" s="14"/>
      <c r="C42" s="6"/>
      <c r="D42" s="21"/>
    </row>
    <row r="43" spans="1:4" ht="18">
      <c r="A43" s="8" t="s">
        <v>303</v>
      </c>
      <c r="B43" s="16" t="s">
        <v>200</v>
      </c>
      <c r="C43" s="8" t="s">
        <v>278</v>
      </c>
      <c r="D43" s="21"/>
    </row>
    <row r="44" spans="1:4">
      <c r="A44" s="9" t="s">
        <v>312</v>
      </c>
      <c r="B44" s="14"/>
      <c r="C44" s="9" t="s">
        <v>237</v>
      </c>
      <c r="D44" s="21"/>
    </row>
    <row r="45" spans="1:4">
      <c r="A45" s="9"/>
      <c r="B45" s="14"/>
      <c r="C45" s="9" t="s">
        <v>313</v>
      </c>
      <c r="D45" s="21"/>
    </row>
    <row r="46" spans="1:4" ht="18">
      <c r="A46" s="11"/>
      <c r="B46" s="14"/>
      <c r="C46" s="11"/>
      <c r="D46" s="21"/>
    </row>
    <row r="47" spans="1:4">
      <c r="A47" s="12"/>
      <c r="B47" s="14"/>
      <c r="C47" s="12"/>
      <c r="D47" s="21"/>
    </row>
  </sheetData>
  <phoneticPr fontId="2" type="Hiragana"/>
  <printOptions horizontalCentered="1"/>
  <pageMargins left="0.59055118110236215" right="0.59055118110236215" top="0.39370078740157477" bottom="0.39370078740157477"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7" tint="0.8"/>
  </sheetPr>
  <dimension ref="A1:AY28"/>
  <sheetViews>
    <sheetView view="pageBreakPreview" topLeftCell="A13" zoomScaleSheetLayoutView="100" workbookViewId="0">
      <selection activeCell="BA11" sqref="BA11"/>
    </sheetView>
  </sheetViews>
  <sheetFormatPr defaultRowHeight="13.5"/>
  <cols>
    <col min="1" max="51" width="1.625" style="152" customWidth="1"/>
    <col min="52" max="16384" width="9" style="152" customWidth="1"/>
  </cols>
  <sheetData>
    <row r="1" spans="1:51" ht="30" customHeight="1">
      <c r="A1" s="153"/>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row>
    <row r="2" spans="1:51" ht="30" customHeight="1">
      <c r="A2" s="154" t="s">
        <v>50</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row>
    <row r="3" spans="1:51" ht="30" customHeight="1">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row>
    <row r="4" spans="1:51" ht="30" customHeight="1">
      <c r="A4" s="15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row>
    <row r="5" spans="1:51" ht="30" customHeight="1"/>
    <row r="6" spans="1:51" ht="30" customHeight="1">
      <c r="A6" s="156" t="s">
        <v>148</v>
      </c>
    </row>
    <row r="7" spans="1:51" ht="30" customHeight="1"/>
    <row r="8" spans="1:51" ht="30" customHeight="1">
      <c r="F8" s="170" t="s">
        <v>243</v>
      </c>
      <c r="G8" s="175"/>
      <c r="H8" s="175"/>
      <c r="I8" s="175"/>
      <c r="J8" s="175"/>
      <c r="K8" s="175"/>
      <c r="L8" s="175"/>
      <c r="M8" s="190">
        <f>入力内容[収支決算_補助金精算額]</f>
        <v>0</v>
      </c>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219"/>
    </row>
    <row r="9" spans="1:51" ht="30" customHeight="1">
      <c r="F9" s="171"/>
      <c r="G9" s="157"/>
      <c r="H9" s="157"/>
      <c r="I9" s="157"/>
      <c r="J9" s="157"/>
      <c r="K9" s="157"/>
      <c r="L9" s="157"/>
      <c r="M9" s="191"/>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220"/>
    </row>
    <row r="10" spans="1:51" ht="30" customHeight="1"/>
    <row r="11" spans="1:51" ht="30" customHeight="1">
      <c r="A11" s="157" t="s">
        <v>31</v>
      </c>
      <c r="B11" s="157"/>
      <c r="C11" s="157"/>
      <c r="D11" s="157"/>
      <c r="E11" s="166" t="s">
        <v>119</v>
      </c>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166"/>
    </row>
    <row r="12" spans="1:51" ht="30" customHeight="1">
      <c r="N12" s="152" t="s">
        <v>262</v>
      </c>
      <c r="O12" s="194" t="str">
        <f>入力内容[事業計画_事業名称]</f>
        <v>＠事業名称＠</v>
      </c>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52" t="s">
        <v>263</v>
      </c>
    </row>
    <row r="13" spans="1:51" ht="30" customHeight="1">
      <c r="B13" s="162" t="s">
        <v>236</v>
      </c>
    </row>
    <row r="14" spans="1:51" ht="30" customHeight="1">
      <c r="B14" s="162"/>
    </row>
    <row r="15" spans="1:51" ht="30" customHeight="1">
      <c r="B15" s="162"/>
    </row>
    <row r="16" spans="1:51" ht="30" customHeight="1">
      <c r="H16" s="179" t="s">
        <v>40</v>
      </c>
      <c r="I16" s="179"/>
      <c r="J16" s="179"/>
      <c r="K16" s="179"/>
      <c r="L16" s="179"/>
      <c r="M16" s="179"/>
      <c r="N16" s="179" t="s">
        <v>249</v>
      </c>
      <c r="O16" s="179"/>
      <c r="P16" s="179"/>
      <c r="Q16" s="179"/>
      <c r="R16" s="179"/>
      <c r="S16" s="179"/>
      <c r="T16" s="179"/>
      <c r="U16" s="179" t="s">
        <v>252</v>
      </c>
      <c r="V16" s="179"/>
      <c r="W16" s="179"/>
      <c r="X16" s="179"/>
      <c r="Y16" s="179"/>
      <c r="Z16" s="179"/>
      <c r="AA16" s="179" t="s">
        <v>142</v>
      </c>
      <c r="AB16" s="179"/>
      <c r="AC16" s="179"/>
      <c r="AD16" s="179"/>
    </row>
    <row r="17" spans="1:51" ht="30" customHeight="1"/>
    <row r="18" spans="1:51" ht="30" customHeight="1">
      <c r="T18" s="162" t="s">
        <v>246</v>
      </c>
      <c r="X18" s="152" t="str">
        <f>入力内容[団体_住所]</f>
        <v>＠団体住所＠</v>
      </c>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row>
    <row r="19" spans="1:51" ht="15" customHeight="1">
      <c r="S19" s="161"/>
      <c r="T19" s="197" t="s">
        <v>0</v>
      </c>
      <c r="U19" s="197"/>
      <c r="V19" s="197"/>
      <c r="W19" s="197"/>
      <c r="X19" s="93" t="str">
        <f>入力内容[団体_名称]</f>
        <v>＠団体名＠</v>
      </c>
      <c r="Y19" s="93"/>
      <c r="Z19" s="93"/>
      <c r="AA19" s="93"/>
      <c r="AB19" s="93"/>
      <c r="AC19" s="93"/>
      <c r="AD19" s="93"/>
      <c r="AE19" s="93"/>
      <c r="AF19" s="93"/>
      <c r="AG19" s="93"/>
      <c r="AH19" s="93"/>
      <c r="AI19" s="93"/>
      <c r="AJ19" s="93"/>
      <c r="AK19" s="93"/>
      <c r="AL19" s="93"/>
      <c r="AM19" s="93"/>
      <c r="AN19" s="93"/>
      <c r="AO19" s="93"/>
      <c r="AP19" s="93"/>
      <c r="AQ19" s="93"/>
      <c r="AR19" s="93"/>
      <c r="AS19" s="93"/>
      <c r="AT19" s="161"/>
      <c r="AU19" s="161"/>
      <c r="AV19" s="221"/>
      <c r="AW19" s="161"/>
      <c r="AX19" s="226"/>
      <c r="AY19" s="161"/>
    </row>
    <row r="20" spans="1:51" ht="15" customHeight="1">
      <c r="S20" s="166"/>
      <c r="T20" s="157"/>
      <c r="U20" s="157"/>
      <c r="V20" s="157"/>
      <c r="W20" s="157"/>
      <c r="X20" s="198" t="str">
        <f>入力内容[団体_代表者氏名]</f>
        <v>＠代表者氏名＠</v>
      </c>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66"/>
      <c r="AU20" s="166"/>
      <c r="AV20" s="222" t="s">
        <v>261</v>
      </c>
      <c r="AW20" s="222"/>
      <c r="AX20" s="222"/>
      <c r="AY20" s="166"/>
    </row>
    <row r="21" spans="1:51" ht="30" customHeight="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row>
    <row r="22" spans="1:51" ht="30" customHeight="1"/>
    <row r="23" spans="1:51" ht="30" customHeight="1">
      <c r="A23" s="158" t="s">
        <v>238</v>
      </c>
      <c r="B23" s="163"/>
      <c r="C23" s="163"/>
      <c r="D23" s="163"/>
      <c r="E23" s="167"/>
      <c r="F23" s="172" t="s">
        <v>244</v>
      </c>
      <c r="G23" s="176"/>
      <c r="H23" s="180" t="s">
        <v>247</v>
      </c>
      <c r="I23" s="184"/>
      <c r="J23" s="184"/>
      <c r="K23" s="188"/>
      <c r="L23" s="188"/>
      <c r="M23" s="188"/>
      <c r="N23" s="188"/>
      <c r="O23" s="188"/>
      <c r="P23" s="188"/>
      <c r="Q23" s="195" t="s">
        <v>251</v>
      </c>
      <c r="R23" s="195"/>
      <c r="S23" s="195"/>
      <c r="T23" s="195"/>
      <c r="U23" s="195"/>
      <c r="V23" s="188"/>
      <c r="W23" s="188"/>
      <c r="X23" s="188"/>
      <c r="Y23" s="188"/>
      <c r="Z23" s="188"/>
      <c r="AA23" s="186"/>
      <c r="AB23" s="199"/>
      <c r="AC23" s="202" t="s">
        <v>254</v>
      </c>
      <c r="AD23" s="204"/>
      <c r="AE23" s="204"/>
      <c r="AF23" s="202" t="s">
        <v>257</v>
      </c>
      <c r="AG23" s="204"/>
      <c r="AH23" s="209"/>
      <c r="AI23" s="211"/>
      <c r="AJ23" s="213"/>
      <c r="AK23" s="215"/>
      <c r="AL23" s="213"/>
      <c r="AM23" s="215"/>
      <c r="AN23" s="213"/>
      <c r="AO23" s="215"/>
      <c r="AP23" s="213"/>
      <c r="AQ23" s="215"/>
      <c r="AR23" s="213"/>
      <c r="AS23" s="215"/>
      <c r="AT23" s="213"/>
      <c r="AU23" s="215"/>
      <c r="AV23" s="223"/>
      <c r="AW23" s="158" t="s">
        <v>4</v>
      </c>
      <c r="AX23" s="163"/>
      <c r="AY23" s="167"/>
    </row>
    <row r="24" spans="1:51" ht="30" customHeight="1">
      <c r="A24" s="159" t="s">
        <v>240</v>
      </c>
      <c r="B24" s="164"/>
      <c r="C24" s="164"/>
      <c r="D24" s="164"/>
      <c r="E24" s="168"/>
      <c r="F24" s="173"/>
      <c r="G24" s="177"/>
      <c r="H24" s="181" t="s">
        <v>44</v>
      </c>
      <c r="I24" s="185"/>
      <c r="J24" s="185"/>
      <c r="K24" s="189"/>
      <c r="L24" s="189"/>
      <c r="M24" s="189"/>
      <c r="N24" s="189"/>
      <c r="O24" s="189"/>
      <c r="P24" s="189"/>
      <c r="Q24" s="196" t="s">
        <v>155</v>
      </c>
      <c r="R24" s="196"/>
      <c r="S24" s="196"/>
      <c r="T24" s="196"/>
      <c r="U24" s="196"/>
      <c r="V24" s="189"/>
      <c r="W24" s="189"/>
      <c r="X24" s="189"/>
      <c r="Y24" s="189"/>
      <c r="Z24" s="189"/>
      <c r="AA24" s="196" t="s">
        <v>253</v>
      </c>
      <c r="AB24" s="200"/>
      <c r="AC24" s="203" t="s">
        <v>255</v>
      </c>
      <c r="AD24" s="205"/>
      <c r="AE24" s="205"/>
      <c r="AF24" s="203" t="s">
        <v>258</v>
      </c>
      <c r="AG24" s="205"/>
      <c r="AH24" s="210"/>
      <c r="AI24" s="212"/>
      <c r="AJ24" s="214"/>
      <c r="AK24" s="216"/>
      <c r="AL24" s="214"/>
      <c r="AM24" s="216"/>
      <c r="AN24" s="214"/>
      <c r="AO24" s="216"/>
      <c r="AP24" s="214"/>
      <c r="AQ24" s="216"/>
      <c r="AR24" s="214"/>
      <c r="AS24" s="216"/>
      <c r="AT24" s="214"/>
      <c r="AU24" s="216"/>
      <c r="AV24" s="224"/>
      <c r="AW24" s="160" t="s">
        <v>260</v>
      </c>
      <c r="AX24" s="165"/>
      <c r="AY24" s="169"/>
    </row>
    <row r="25" spans="1:51" ht="30" customHeight="1">
      <c r="A25" s="159" t="s">
        <v>241</v>
      </c>
      <c r="B25" s="164"/>
      <c r="C25" s="164"/>
      <c r="D25" s="164"/>
      <c r="E25" s="168"/>
      <c r="F25" s="173"/>
      <c r="G25" s="177"/>
      <c r="H25" s="182" t="s">
        <v>282</v>
      </c>
      <c r="I25" s="186"/>
      <c r="J25" s="186"/>
      <c r="K25" s="186"/>
      <c r="L25" s="186"/>
      <c r="M25" s="186"/>
      <c r="N25" s="186"/>
      <c r="O25" s="186"/>
      <c r="P25" s="186"/>
      <c r="Q25" s="186"/>
      <c r="R25" s="186"/>
      <c r="S25" s="186"/>
      <c r="T25" s="186"/>
      <c r="U25" s="186"/>
      <c r="V25" s="186"/>
      <c r="W25" s="186"/>
      <c r="X25" s="186"/>
      <c r="Y25" s="186"/>
      <c r="Z25" s="186"/>
      <c r="AA25" s="186"/>
      <c r="AB25" s="199"/>
      <c r="AC25" s="202" t="s">
        <v>256</v>
      </c>
      <c r="AD25" s="204"/>
      <c r="AE25" s="204"/>
      <c r="AF25" s="182"/>
      <c r="AG25" s="360"/>
      <c r="AH25" s="360"/>
      <c r="AI25" s="360"/>
      <c r="AJ25" s="360"/>
      <c r="AK25" s="360"/>
      <c r="AL25" s="186"/>
      <c r="AM25" s="217" t="s">
        <v>177</v>
      </c>
      <c r="AN25" s="217"/>
      <c r="AO25" s="186"/>
      <c r="AP25" s="360"/>
      <c r="AQ25" s="360"/>
      <c r="AR25" s="360"/>
      <c r="AS25" s="360"/>
      <c r="AT25" s="360"/>
      <c r="AU25" s="360"/>
      <c r="AV25" s="186"/>
      <c r="AW25" s="225"/>
      <c r="AX25" s="161"/>
      <c r="AY25" s="228" t="s">
        <v>252</v>
      </c>
    </row>
    <row r="26" spans="1:51" ht="30" customHeight="1">
      <c r="A26" s="160" t="s">
        <v>242</v>
      </c>
      <c r="B26" s="165"/>
      <c r="C26" s="165"/>
      <c r="D26" s="165"/>
      <c r="E26" s="169"/>
      <c r="F26" s="174"/>
      <c r="G26" s="178"/>
      <c r="H26" s="358"/>
      <c r="I26" s="189"/>
      <c r="J26" s="189"/>
      <c r="K26" s="189"/>
      <c r="L26" s="189"/>
      <c r="M26" s="189"/>
      <c r="N26" s="189"/>
      <c r="O26" s="189"/>
      <c r="P26" s="189"/>
      <c r="Q26" s="189"/>
      <c r="R26" s="189"/>
      <c r="S26" s="189"/>
      <c r="T26" s="189"/>
      <c r="U26" s="189"/>
      <c r="V26" s="189"/>
      <c r="W26" s="189"/>
      <c r="X26" s="189"/>
      <c r="Y26" s="189"/>
      <c r="Z26" s="189"/>
      <c r="AA26" s="189"/>
      <c r="AB26" s="359"/>
      <c r="AC26" s="203" t="s">
        <v>255</v>
      </c>
      <c r="AD26" s="205"/>
      <c r="AE26" s="205"/>
      <c r="AF26" s="206"/>
      <c r="AG26" s="222"/>
      <c r="AH26" s="222"/>
      <c r="AI26" s="222"/>
      <c r="AJ26" s="222"/>
      <c r="AK26" s="222"/>
      <c r="AL26" s="166"/>
      <c r="AM26" s="218"/>
      <c r="AN26" s="218"/>
      <c r="AO26" s="166"/>
      <c r="AP26" s="222"/>
      <c r="AQ26" s="222"/>
      <c r="AR26" s="222"/>
      <c r="AS26" s="222"/>
      <c r="AT26" s="222"/>
      <c r="AU26" s="222"/>
      <c r="AV26" s="166"/>
      <c r="AW26" s="206"/>
      <c r="AX26" s="166"/>
      <c r="AY26" s="229" t="s">
        <v>142</v>
      </c>
    </row>
    <row r="27" spans="1:51" ht="30" customHeight="1"/>
    <row r="28" spans="1:51" ht="30" customHeight="1">
      <c r="A28" s="161"/>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row>
  </sheetData>
  <mergeCells count="49">
    <mergeCell ref="A2:AY2"/>
    <mergeCell ref="A11:D11"/>
    <mergeCell ref="E11:AY11"/>
    <mergeCell ref="O12:AN12"/>
    <mergeCell ref="H16:J16"/>
    <mergeCell ref="K16:M16"/>
    <mergeCell ref="N16:Q16"/>
    <mergeCell ref="R16:T16"/>
    <mergeCell ref="U16:W16"/>
    <mergeCell ref="X16:Z16"/>
    <mergeCell ref="AA16:AC16"/>
    <mergeCell ref="X18:AX18"/>
    <mergeCell ref="X19:AS19"/>
    <mergeCell ref="X20:AS20"/>
    <mergeCell ref="AV20:AX20"/>
    <mergeCell ref="A23:E23"/>
    <mergeCell ref="H23:J23"/>
    <mergeCell ref="Q23:U23"/>
    <mergeCell ref="AC23:AE23"/>
    <mergeCell ref="AF23:AH23"/>
    <mergeCell ref="AW23:AY23"/>
    <mergeCell ref="A24:E24"/>
    <mergeCell ref="H24:J24"/>
    <mergeCell ref="Q24:U24"/>
    <mergeCell ref="AA24:AB24"/>
    <mergeCell ref="AC24:AE24"/>
    <mergeCell ref="AF24:AH24"/>
    <mergeCell ref="AW24:AY24"/>
    <mergeCell ref="A25:E25"/>
    <mergeCell ref="AC25:AE25"/>
    <mergeCell ref="A26:E26"/>
    <mergeCell ref="H26:AB26"/>
    <mergeCell ref="AC26:AE26"/>
    <mergeCell ref="F8:L9"/>
    <mergeCell ref="M8:AV9"/>
    <mergeCell ref="T19:W20"/>
    <mergeCell ref="F23:G26"/>
    <mergeCell ref="K23:P24"/>
    <mergeCell ref="V23:Z24"/>
    <mergeCell ref="AI23:AJ24"/>
    <mergeCell ref="AK23:AL24"/>
    <mergeCell ref="AM23:AN24"/>
    <mergeCell ref="AO23:AP24"/>
    <mergeCell ref="AQ23:AR24"/>
    <mergeCell ref="AS23:AT24"/>
    <mergeCell ref="AU23:AV24"/>
    <mergeCell ref="AG25:AK26"/>
    <mergeCell ref="AM25:AN26"/>
    <mergeCell ref="AP25:AU26"/>
  </mergeCells>
  <phoneticPr fontId="20"/>
  <printOptions horizontalCentered="1"/>
  <pageMargins left="0.59055118110236215" right="0.59055118110236215" top="0.39370078740157477" bottom="0.39370078740157477" header="0.3" footer="0.19685039370078738"/>
  <headerFooter>
    <oddFooter xml:space="preserve">&amp;R&amp;P/&amp;N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1"/>
  </sheetPr>
  <dimension ref="A1:BJ8"/>
  <sheetViews>
    <sheetView topLeftCell="AC1" workbookViewId="0">
      <selection activeCell="AJ3" sqref="AJ3"/>
    </sheetView>
  </sheetViews>
  <sheetFormatPr defaultRowHeight="12"/>
  <cols>
    <col min="1" max="16384" width="12.625" style="361" customWidth="1"/>
  </cols>
  <sheetData>
    <row r="1" spans="1:62" s="362" customFormat="1" ht="60.75" customHeight="1">
      <c r="A1" s="363" t="s">
        <v>6</v>
      </c>
      <c r="B1" s="363" t="s">
        <v>10</v>
      </c>
      <c r="C1" s="363" t="s">
        <v>193</v>
      </c>
      <c r="D1" s="363" t="s">
        <v>194</v>
      </c>
      <c r="E1" s="363" t="s">
        <v>196</v>
      </c>
      <c r="F1" s="363" t="s">
        <v>144</v>
      </c>
      <c r="G1" s="363" t="s">
        <v>106</v>
      </c>
      <c r="H1" s="363" t="s">
        <v>199</v>
      </c>
      <c r="I1" s="363" t="s">
        <v>120</v>
      </c>
      <c r="J1" s="363" t="s">
        <v>201</v>
      </c>
      <c r="K1" s="363" t="s">
        <v>203</v>
      </c>
      <c r="L1" s="363" t="s">
        <v>25</v>
      </c>
      <c r="M1" s="363" t="s">
        <v>206</v>
      </c>
      <c r="N1" s="363" t="s">
        <v>55</v>
      </c>
      <c r="O1" s="363" t="s">
        <v>207</v>
      </c>
      <c r="P1" s="363" t="s">
        <v>29</v>
      </c>
      <c r="Q1" s="363" t="s">
        <v>208</v>
      </c>
      <c r="R1" s="363" t="s">
        <v>209</v>
      </c>
      <c r="S1" s="363" t="s">
        <v>211</v>
      </c>
      <c r="T1" s="363" t="s">
        <v>190</v>
      </c>
      <c r="U1" s="363" t="s">
        <v>24</v>
      </c>
      <c r="V1" s="363" t="s">
        <v>57</v>
      </c>
      <c r="W1" s="363" t="s">
        <v>188</v>
      </c>
      <c r="X1" s="363" t="s">
        <v>7</v>
      </c>
      <c r="Y1" s="363" t="s">
        <v>232</v>
      </c>
      <c r="Z1" s="363" t="s">
        <v>213</v>
      </c>
      <c r="AA1" s="363" t="s">
        <v>214</v>
      </c>
      <c r="AB1" s="363" t="s">
        <v>215</v>
      </c>
      <c r="AC1" s="363" t="s">
        <v>139</v>
      </c>
      <c r="AD1" s="363" t="s">
        <v>189</v>
      </c>
      <c r="AE1" s="363" t="s">
        <v>133</v>
      </c>
      <c r="AF1" s="371" t="s">
        <v>216</v>
      </c>
      <c r="AG1" s="371" t="s">
        <v>217</v>
      </c>
      <c r="AH1" s="371" t="s">
        <v>123</v>
      </c>
      <c r="AI1" s="371" t="s">
        <v>218</v>
      </c>
      <c r="AJ1" s="371" t="s">
        <v>122</v>
      </c>
      <c r="AK1" s="371" t="s">
        <v>70</v>
      </c>
      <c r="AL1" s="371" t="s">
        <v>126</v>
      </c>
      <c r="AM1" s="372" t="s">
        <v>124</v>
      </c>
      <c r="AN1" s="372" t="s">
        <v>219</v>
      </c>
      <c r="AO1" s="372" t="s">
        <v>220</v>
      </c>
      <c r="AP1" s="372" t="s">
        <v>128</v>
      </c>
      <c r="AQ1" s="373" t="s">
        <v>38</v>
      </c>
      <c r="AR1" s="373" t="s">
        <v>129</v>
      </c>
      <c r="AS1" s="374" t="s">
        <v>30</v>
      </c>
      <c r="AT1" s="374" t="s">
        <v>84</v>
      </c>
      <c r="AU1" s="374" t="s">
        <v>221</v>
      </c>
      <c r="AV1" s="375" t="s">
        <v>191</v>
      </c>
      <c r="AW1" s="375" t="s">
        <v>39</v>
      </c>
      <c r="AX1" s="375" t="s">
        <v>286</v>
      </c>
      <c r="AY1" s="375" t="s">
        <v>192</v>
      </c>
      <c r="AZ1" s="375" t="s">
        <v>187</v>
      </c>
      <c r="BA1" s="375" t="s">
        <v>223</v>
      </c>
      <c r="BB1" s="375" t="s">
        <v>197</v>
      </c>
      <c r="BC1" s="375" t="s">
        <v>225</v>
      </c>
      <c r="BD1" s="375" t="s">
        <v>285</v>
      </c>
      <c r="BE1" s="375" t="s">
        <v>234</v>
      </c>
      <c r="BF1" s="375" t="s">
        <v>235</v>
      </c>
      <c r="BG1" s="375" t="s">
        <v>121</v>
      </c>
      <c r="BH1" s="375" t="s">
        <v>266</v>
      </c>
      <c r="BI1" s="375" t="s">
        <v>114</v>
      </c>
      <c r="BJ1" s="375" t="s">
        <v>281</v>
      </c>
    </row>
    <row r="2" spans="1:62" s="362" customFormat="1" ht="60.75" customHeight="1">
      <c r="A2" s="364" t="str">
        <f>'01_第1号様式_交付申請書'!E3</f>
        <v>令和　　年　　月　　日</v>
      </c>
      <c r="B2" s="365" t="str">
        <f>'01_第1号様式_交付申請書'!D5</f>
        <v>〒000-0000</v>
      </c>
      <c r="C2" s="365" t="str">
        <f>'01_第1号様式_交付申請書'!E5</f>
        <v>＠団体住所＠</v>
      </c>
      <c r="D2" s="365" t="str">
        <f>'01_第1号様式_交付申請書'!D6</f>
        <v>＠団体名＠</v>
      </c>
      <c r="E2" s="365" t="str">
        <f>'01_第1号様式_交付申請書'!D7</f>
        <v>＠代表者氏名＠</v>
      </c>
      <c r="F2" s="364" t="str">
        <f>'01_第1号様式_交付申請書'!C11</f>
        <v>令和　　年　　月　　日</v>
      </c>
      <c r="G2" s="367">
        <f>'01_第1号様式_交付申請書'!C12</f>
        <v>0</v>
      </c>
      <c r="H2" s="367">
        <f>'01_第1号様式_交付申請書'!D12</f>
        <v>0</v>
      </c>
      <c r="I2" s="367" t="str">
        <f>'01_第1号様式_交付申請書'!C13</f>
        <v>有（URL 　　　　　　　）／無し／　　月　　日作成予定</v>
      </c>
      <c r="J2" s="365">
        <f>'01_第1号様式_交付申請書'!C14</f>
        <v>0</v>
      </c>
      <c r="K2" s="365">
        <f>'01_第1号様式_交付申請書'!C15</f>
        <v>0</v>
      </c>
      <c r="L2" s="365" t="str">
        <f>'01_第1号様式_交付申請書'!C16</f>
        <v>有　／　無（　　月　　日作成予定）</v>
      </c>
      <c r="M2" s="365" t="str">
        <f>'01_第1号様式_交付申請書'!C22</f>
        <v>＠事業名称＠</v>
      </c>
      <c r="N2" s="365" t="str">
        <f>'01_第1号様式_交付申請書'!C23</f>
        <v>＠事業目的＠</v>
      </c>
      <c r="O2" s="365" t="str">
        <f>'01_第1号様式_交付申請書'!C24</f>
        <v>＠事業内容＠</v>
      </c>
      <c r="P2" s="365" t="str">
        <f>'01_第1号様式_交付申請書'!C25</f>
        <v>＠対象者と人数＠</v>
      </c>
      <c r="Q2" s="365" t="str">
        <f>'01_第1号様式_交付申請書'!C26</f>
        <v>＠事業効果の期待＠</v>
      </c>
      <c r="R2" s="364" t="str">
        <f>'01_第1号様式_交付申請書'!C27</f>
        <v>令和　　年　　月　　日</v>
      </c>
      <c r="S2" s="364" t="str">
        <f>'01_第1号様式_交付申請書'!C28</f>
        <v>令和　　年　　月　　日</v>
      </c>
      <c r="T2" s="368">
        <f>'01_第1号様式_交付申請書'!C30</f>
        <v>0</v>
      </c>
      <c r="U2" s="365">
        <f>'01_第1号様式_交付申請書'!C29</f>
        <v>0</v>
      </c>
      <c r="V2" s="365" t="str">
        <f>IFERROR(VLOOKUP(入力内容[事業計画_補助区分表示],補助区分リスト[],2,FALSE),"")</f>
        <v/>
      </c>
      <c r="W2" s="365" t="str">
        <f>IFERROR(VLOOKUP(入力内容[事業計画_補助区分表示],補助区分リスト[],3,FALSE),"")</f>
        <v/>
      </c>
      <c r="X2" s="365" t="str">
        <f>IFERROR(VLOOKUP(入力内容[事業計画_補助区分表示],補助区分リスト[],4,FALSE),"")</f>
        <v/>
      </c>
      <c r="Y2" s="369" t="str">
        <f>IFERROR(VLOOKUP(入力内容[事業計画_補助区分表示],補助区分リスト[],6,FALSE),"")</f>
        <v/>
      </c>
      <c r="Z2" s="370">
        <f>'01_第1号様式_交付申請書'!C35</f>
        <v>0</v>
      </c>
      <c r="AA2" s="365" t="str">
        <f>'01_第1号様式_交付申請書'!C36</f>
        <v>〒　　　　　</v>
      </c>
      <c r="AB2" s="365" t="str">
        <f>'01_第1号様式_交付申請書'!D36</f>
        <v>別海町</v>
      </c>
      <c r="AC2" s="365">
        <f>'01_第1号様式_交付申請書'!C37</f>
        <v>0</v>
      </c>
      <c r="AD2" s="365">
        <f>'01_第1号様式_交付申請書'!C38</f>
        <v>0</v>
      </c>
      <c r="AE2" s="365">
        <f>'01_第1号様式_交付申請書'!C39</f>
        <v>0</v>
      </c>
      <c r="AF2" s="369">
        <f>予算_収入[[#Totals],[列9]]</f>
        <v>0</v>
      </c>
      <c r="AG2" s="369">
        <f>予算_支出_対象[[#Totals],[列8]]</f>
        <v>0</v>
      </c>
      <c r="AH2" s="369">
        <f>予算_支出_対象外[[#Totals],[列8]]</f>
        <v>0</v>
      </c>
      <c r="AI2" s="369">
        <f>入力内容[収支予算_補助対象経費_小計]+入力内容[収支予算_補助対象外経費_小計]</f>
        <v>0</v>
      </c>
      <c r="AJ2" s="369" t="str">
        <f>IFERROR(ROUNDDOWN(入力内容[収支予算_補助対象経費_小計]*入力内容[事業計画_補助割合],-3),"")</f>
        <v/>
      </c>
      <c r="AK2" s="369">
        <f>'02_第2号様式_収支予算書'!I6</f>
        <v>0</v>
      </c>
      <c r="AL2" s="365" t="b">
        <v>0</v>
      </c>
      <c r="AM2" s="364" t="str">
        <f>'03_規則第5号様式_着手届'!AJ5</f>
        <v>令和　　年　　月　　日</v>
      </c>
      <c r="AN2" s="364" t="str">
        <f>'03_規則第5号様式_着手届'!A13</f>
        <v>令和　年　月　日</v>
      </c>
      <c r="AO2" s="365">
        <f>'03_規則第5号様式_着手届'!Y13</f>
        <v>0</v>
      </c>
      <c r="AP2" s="364" t="str">
        <f>'03_規則第5号様式_着手届'!A15</f>
        <v>令和　年　月　日</v>
      </c>
      <c r="AQ2" s="364" t="str">
        <f>'05_規則第7号様式_完了届'!A11</f>
        <v>令和　　年　　月　　日</v>
      </c>
      <c r="AR2" s="364" t="str">
        <f>'05_規則第7号様式_完了届'!AK8</f>
        <v>令和　　年　　月　　日</v>
      </c>
      <c r="AS2" s="364" t="str">
        <f>'06_第4号様式_事業実績報告書'!E3</f>
        <v>令和　　年　　月　　日</v>
      </c>
      <c r="AT2" s="365" t="str">
        <f>'06_第4号様式_事業実績報告書'!C13</f>
        <v>＠事業実績内容＠</v>
      </c>
      <c r="AU2" s="365" t="str">
        <f>'06_第4号様式_事業実績報告書'!C14</f>
        <v>＠事業効果＠</v>
      </c>
      <c r="AV2" s="369">
        <f>決算_収入[[#Totals],[列9]]</f>
        <v>0</v>
      </c>
      <c r="AW2" s="369">
        <f>決算_支出_対象[[#Totals],[列8]]</f>
        <v>0</v>
      </c>
      <c r="AX2" s="369" t="str">
        <f>IFERROR(ROUNDDOWN(入力内容[収支決算_補助対象経費_小計]*入力内容[事業計画_補助割合],-3),"")</f>
        <v/>
      </c>
      <c r="AY2" s="369">
        <f>決算_支出_対象外[[#Totals],[列8]]</f>
        <v>0</v>
      </c>
      <c r="AZ2" s="369">
        <f>'07_収支決算書(第5号様式)'!I33</f>
        <v>0</v>
      </c>
      <c r="BA2" s="369">
        <f>入力内容[収支決算_収入の部_収入総額]-入力内容[収支決算_支出の部_支出総額]</f>
        <v>0</v>
      </c>
      <c r="BB2" s="365" t="b">
        <v>0</v>
      </c>
      <c r="BC2" s="369">
        <f>入力内容[収支決算_補助対象経費_小計]-入力内容[収支決算_収支差引額（余剰金）]</f>
        <v>0</v>
      </c>
      <c r="BD2" s="369" t="str">
        <f>IFERROR(ROUNDDOWN(入力内容[収支決算_補助対象経費（控除後）]*入力内容[事業計画_補助割合],-3),"")</f>
        <v/>
      </c>
      <c r="BE2" s="369" t="str">
        <f>IF(入力内容[収支決算_余剰金繰越有無]=TRUE,入力内容[収支決算_補助対象経費_小計],"")</f>
        <v/>
      </c>
      <c r="BF2" s="369" t="str">
        <f>IF(入力内容[収支決算_余剰金繰越有無]=TRUE,入力内容[収支決算_収支差引額（余剰金）],"")</f>
        <v/>
      </c>
      <c r="BG2" s="369" t="str">
        <f>IF(入力内容[収支決算_余剰金繰越有無]=TRUE,入力内容[収支決算_補助対象経費（控除後）],"")</f>
        <v/>
      </c>
      <c r="BH2" s="369" t="str">
        <f>IF(入力内容[収支決算_余剰金繰越有無]=TRUE,MIN(入力内容[収支決算_補助対象経費（控除後）*補助割合],入力内容[事業計画_補助上限額]),"")</f>
        <v/>
      </c>
      <c r="BI2" s="369">
        <f>IF(入力内容[収支決算_余剰金繰越有無]=TRUE,入力内容[収支決算_控除表示_補助対象経費（控除後）*補助割合],'07_収支決算書(第5号様式)'!I6)</f>
        <v>0</v>
      </c>
      <c r="BJ2" s="365">
        <f>入力内容[収支決算_補助金精算額]-入力内容[収支予算_補助金交付額]</f>
        <v>0</v>
      </c>
    </row>
    <row r="8" spans="1:62">
      <c r="B8" s="366"/>
    </row>
  </sheetData>
  <phoneticPr fontId="2" type="Hiragana"/>
  <pageMargins left="0.7" right="0.7" top="0.75" bottom="0.75" header="0.3" footer="0.3"/>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theme="1"/>
  </sheetPr>
  <dimension ref="A1:F13"/>
  <sheetViews>
    <sheetView workbookViewId="0">
      <selection activeCell="AK2" sqref="AK2"/>
    </sheetView>
  </sheetViews>
  <sheetFormatPr defaultRowHeight="18.75"/>
  <cols>
    <col min="1" max="1" width="61.5" bestFit="1" customWidth="1"/>
    <col min="2" max="2" width="25.75" bestFit="1" customWidth="1"/>
    <col min="3" max="3" width="14.25" bestFit="1" customWidth="1"/>
    <col min="4" max="4" width="9.125" bestFit="1" customWidth="1"/>
    <col min="5" max="5" width="16.375" bestFit="1" customWidth="1"/>
    <col min="6" max="6" width="11.125" bestFit="1" customWidth="1"/>
  </cols>
  <sheetData>
    <row r="1" spans="1:6">
      <c r="A1" s="376" t="s">
        <v>153</v>
      </c>
      <c r="B1" s="376" t="s">
        <v>74</v>
      </c>
      <c r="C1" s="382" t="s">
        <v>134</v>
      </c>
      <c r="D1" s="382" t="s">
        <v>52</v>
      </c>
      <c r="E1" s="382" t="s">
        <v>11</v>
      </c>
      <c r="F1" s="387" t="s">
        <v>147</v>
      </c>
    </row>
    <row r="2" spans="1:6">
      <c r="A2" s="377"/>
      <c r="B2" s="377"/>
      <c r="C2" s="383"/>
      <c r="D2" s="385"/>
      <c r="E2" s="383"/>
      <c r="F2" s="388"/>
    </row>
    <row r="3" spans="1:6">
      <c r="A3" s="377" t="str">
        <f>補助区分リスト[[#This Row],[補助区分]]&amp;"（補助割合"&amp;補助区分リスト[[#This Row],[補助割合_表示]]&amp;"・補助上限額"&amp;補助区分リスト[[#This Row],[補助上限額_表示]]&amp;"）"</f>
        <v>地域づくり型補助金（補助割合10/10・補助上限額50万円）</v>
      </c>
      <c r="B3" s="377" t="s">
        <v>149</v>
      </c>
      <c r="C3" s="383" t="s">
        <v>137</v>
      </c>
      <c r="D3" s="385">
        <v>1</v>
      </c>
      <c r="E3" s="383" t="s">
        <v>140</v>
      </c>
      <c r="F3" s="388">
        <v>500000</v>
      </c>
    </row>
    <row r="4" spans="1:6">
      <c r="A4" s="377" t="str">
        <f>補助区分リスト[[#This Row],[補助区分]]&amp;"（補助割合"&amp;補助区分リスト[[#This Row],[補助割合_表示]]&amp;"・補助上限額"&amp;補助区分リスト[[#This Row],[補助上限額_表示]]&amp;"）"</f>
        <v>地域リーダー協働型補助金（補助割合10/10・補助上限額100万円）</v>
      </c>
      <c r="B4" s="377" t="s">
        <v>150</v>
      </c>
      <c r="C4" s="383" t="s">
        <v>137</v>
      </c>
      <c r="D4" s="385">
        <v>1</v>
      </c>
      <c r="E4" s="383" t="s">
        <v>143</v>
      </c>
      <c r="F4" s="388">
        <v>1000000</v>
      </c>
    </row>
    <row r="5" spans="1:6">
      <c r="A5" s="377" t="str">
        <f>補助区分リスト[[#This Row],[補助区分]]&amp;"（補助割合"&amp;補助区分リスト[[#This Row],[補助割合_表示]]&amp;"・補助上限額"&amp;補助区分リスト[[#This Row],[補助上限額_表示]]&amp;"）"</f>
        <v>町内公共施設イベント集客型補助金（補助割合10/10・補助上限額200万円）</v>
      </c>
      <c r="B5" s="381" t="s">
        <v>316</v>
      </c>
      <c r="C5" s="383" t="s">
        <v>137</v>
      </c>
      <c r="D5" s="386">
        <v>1</v>
      </c>
      <c r="E5" s="384" t="s">
        <v>146</v>
      </c>
      <c r="F5" s="389">
        <v>2000000</v>
      </c>
    </row>
    <row r="6" spans="1:6">
      <c r="A6" s="377" t="str">
        <f>補助区分リスト[[#This Row],[補助区分]]&amp;"（補助割合"&amp;補助区分リスト[[#This Row],[補助割合_表示]]&amp;"・補助上限額"&amp;補助区分リスト[[#This Row],[補助上限額_表示]]&amp;"）"</f>
        <v>スタート応援型補助金（補助割合8/10・補助上限額15万円）</v>
      </c>
      <c r="B6" s="381" t="s">
        <v>152</v>
      </c>
      <c r="C6" s="384" t="s">
        <v>138</v>
      </c>
      <c r="D6" s="386">
        <v>0.8</v>
      </c>
      <c r="E6" s="384" t="s">
        <v>145</v>
      </c>
      <c r="F6" s="389">
        <v>150000</v>
      </c>
    </row>
    <row r="8" spans="1:6">
      <c r="A8" s="378" t="s">
        <v>224</v>
      </c>
    </row>
    <row r="9" spans="1:6">
      <c r="A9" s="379">
        <v>1</v>
      </c>
    </row>
    <row r="10" spans="1:6">
      <c r="A10" s="379">
        <v>2</v>
      </c>
    </row>
    <row r="11" spans="1:6">
      <c r="A11" s="379">
        <v>3</v>
      </c>
    </row>
    <row r="12" spans="1:6">
      <c r="A12" s="379">
        <v>4</v>
      </c>
    </row>
    <row r="13" spans="1:6">
      <c r="A13" s="380">
        <v>5</v>
      </c>
    </row>
  </sheetData>
  <phoneticPr fontId="2" type="Hiragana"/>
  <pageMargins left="0.7" right="0.7" top="0.75" bottom="0.75" header="0.3" footer="0.3"/>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tint="0.8"/>
  </sheetPr>
  <dimension ref="A1:E39"/>
  <sheetViews>
    <sheetView view="pageBreakPreview" topLeftCell="A10" zoomScaleSheetLayoutView="100" workbookViewId="0">
      <selection activeCell="C29" sqref="C29:E29"/>
    </sheetView>
  </sheetViews>
  <sheetFormatPr defaultRowHeight="13.5"/>
  <cols>
    <col min="1" max="1" width="4.375" style="22" customWidth="1"/>
    <col min="2" max="2" width="15.5" style="23" customWidth="1"/>
    <col min="3" max="3" width="18.5" style="23" customWidth="1"/>
    <col min="4" max="4" width="9.5" style="23" bestFit="1" customWidth="1"/>
    <col min="5" max="5" width="33.5" style="23" customWidth="1"/>
    <col min="6" max="16384" width="9" style="23" customWidth="1"/>
  </cols>
  <sheetData>
    <row r="1" spans="1:5" s="24" customFormat="1">
      <c r="A1" s="27" t="s">
        <v>32</v>
      </c>
      <c r="B1" s="27"/>
      <c r="C1" s="27"/>
      <c r="D1" s="27"/>
      <c r="E1" s="27"/>
    </row>
    <row r="2" spans="1:5" ht="23.25" customHeight="1">
      <c r="A2" s="28" t="s">
        <v>59</v>
      </c>
      <c r="B2" s="28"/>
      <c r="C2" s="28"/>
      <c r="D2" s="28"/>
      <c r="E2" s="28"/>
    </row>
    <row r="3" spans="1:5" s="25" customFormat="1" ht="23.25" customHeight="1">
      <c r="A3" s="29"/>
      <c r="B3" s="40"/>
      <c r="C3" s="40"/>
      <c r="D3" s="40"/>
      <c r="E3" s="69" t="s">
        <v>34</v>
      </c>
    </row>
    <row r="4" spans="1:5" ht="23.25" customHeight="1">
      <c r="A4" s="30" t="s">
        <v>35</v>
      </c>
      <c r="B4" s="30"/>
      <c r="C4" s="30"/>
      <c r="D4" s="56"/>
      <c r="E4" s="31"/>
    </row>
    <row r="5" spans="1:5" ht="16.5" customHeight="1">
      <c r="A5" s="31"/>
      <c r="B5" s="31"/>
      <c r="C5" s="45" t="s">
        <v>5</v>
      </c>
      <c r="D5" s="57" t="s">
        <v>233</v>
      </c>
      <c r="E5" s="58" t="s">
        <v>79</v>
      </c>
    </row>
    <row r="6" spans="1:5" ht="16.5" customHeight="1">
      <c r="A6" s="31"/>
      <c r="B6" s="31"/>
      <c r="C6" s="45" t="s">
        <v>20</v>
      </c>
      <c r="D6" s="58" t="s">
        <v>231</v>
      </c>
      <c r="E6" s="58"/>
    </row>
    <row r="7" spans="1:5" ht="16.5" customHeight="1">
      <c r="A7" s="31"/>
      <c r="B7" s="31"/>
      <c r="C7" s="46" t="s">
        <v>62</v>
      </c>
      <c r="D7" s="59" t="s">
        <v>36</v>
      </c>
      <c r="E7" s="59"/>
    </row>
    <row r="8" spans="1:5" ht="36.75" customHeight="1">
      <c r="A8" s="32" t="s">
        <v>60</v>
      </c>
      <c r="B8" s="32"/>
      <c r="C8" s="32"/>
      <c r="D8" s="32"/>
      <c r="E8" s="32"/>
    </row>
    <row r="9" spans="1:5">
      <c r="A9" s="33" t="s">
        <v>277</v>
      </c>
      <c r="B9" s="33"/>
      <c r="C9" s="33"/>
      <c r="D9" s="33"/>
      <c r="E9" s="33"/>
    </row>
    <row r="10" spans="1:5" ht="18" customHeight="1">
      <c r="A10" s="34" t="s">
        <v>18</v>
      </c>
      <c r="B10" s="34"/>
      <c r="C10" s="34"/>
      <c r="D10" s="34"/>
      <c r="E10" s="34"/>
    </row>
    <row r="11" spans="1:5" s="26" customFormat="1" ht="16" customHeight="1">
      <c r="A11" s="35" t="s">
        <v>81</v>
      </c>
      <c r="B11" s="41" t="s">
        <v>1</v>
      </c>
      <c r="C11" s="47" t="s">
        <v>34</v>
      </c>
      <c r="D11" s="60"/>
      <c r="E11" s="70"/>
    </row>
    <row r="12" spans="1:5" s="26" customFormat="1" ht="16" customHeight="1">
      <c r="A12" s="35" t="s">
        <v>82</v>
      </c>
      <c r="B12" s="41" t="s">
        <v>27</v>
      </c>
      <c r="C12" s="48">
        <v>0</v>
      </c>
      <c r="D12" s="61">
        <v>0</v>
      </c>
      <c r="E12" s="71"/>
    </row>
    <row r="13" spans="1:5" s="25" customFormat="1" ht="16" customHeight="1">
      <c r="A13" s="35" t="s">
        <v>83</v>
      </c>
      <c r="B13" s="41" t="s">
        <v>72</v>
      </c>
      <c r="C13" s="49" t="s">
        <v>68</v>
      </c>
      <c r="D13" s="62"/>
      <c r="E13" s="72"/>
    </row>
    <row r="14" spans="1:5" s="25" customFormat="1" ht="34.5" customHeight="1">
      <c r="A14" s="35" t="s">
        <v>85</v>
      </c>
      <c r="B14" s="41" t="s">
        <v>13</v>
      </c>
      <c r="C14" s="49"/>
      <c r="D14" s="62"/>
      <c r="E14" s="72"/>
    </row>
    <row r="15" spans="1:5" s="25" customFormat="1" ht="34.5" customHeight="1">
      <c r="A15" s="35" t="s">
        <v>86</v>
      </c>
      <c r="B15" s="41" t="s">
        <v>64</v>
      </c>
      <c r="C15" s="49"/>
      <c r="D15" s="63"/>
      <c r="E15" s="72"/>
    </row>
    <row r="16" spans="1:5" s="25" customFormat="1" ht="16" customHeight="1">
      <c r="A16" s="35" t="s">
        <v>87</v>
      </c>
      <c r="B16" s="41" t="s">
        <v>154</v>
      </c>
      <c r="C16" s="49" t="s">
        <v>22</v>
      </c>
      <c r="D16" s="62"/>
      <c r="E16" s="72"/>
    </row>
    <row r="17" spans="1:5" s="25" customFormat="1" ht="16" customHeight="1">
      <c r="A17" s="36" t="s">
        <v>66</v>
      </c>
      <c r="B17" s="42"/>
      <c r="C17" s="42"/>
      <c r="D17" s="42"/>
      <c r="E17" s="73"/>
    </row>
    <row r="18" spans="1:5" s="25" customFormat="1" ht="16" customHeight="1">
      <c r="A18" s="37"/>
      <c r="B18" s="43" t="s">
        <v>67</v>
      </c>
      <c r="C18" s="43"/>
      <c r="D18" s="43"/>
      <c r="E18" s="74"/>
    </row>
    <row r="19" spans="1:5" s="25" customFormat="1" ht="16" customHeight="1">
      <c r="A19" s="37"/>
      <c r="B19" s="43" t="s">
        <v>78</v>
      </c>
      <c r="C19" s="43"/>
      <c r="D19" s="43"/>
      <c r="E19" s="74"/>
    </row>
    <row r="20" spans="1:5" s="25" customFormat="1" ht="16" customHeight="1">
      <c r="A20" s="38"/>
      <c r="B20" s="44" t="s">
        <v>26</v>
      </c>
      <c r="C20" s="44"/>
      <c r="D20" s="44"/>
      <c r="E20" s="75"/>
    </row>
    <row r="21" spans="1:5" ht="18" customHeight="1">
      <c r="A21" s="39" t="s">
        <v>8</v>
      </c>
      <c r="B21" s="39"/>
      <c r="C21" s="39"/>
      <c r="D21" s="39"/>
      <c r="E21" s="39"/>
    </row>
    <row r="22" spans="1:5" ht="16" customHeight="1">
      <c r="A22" s="35" t="s">
        <v>81</v>
      </c>
      <c r="B22" s="41" t="s">
        <v>21</v>
      </c>
      <c r="C22" s="50" t="s">
        <v>80</v>
      </c>
      <c r="D22" s="63"/>
      <c r="E22" s="76"/>
    </row>
    <row r="23" spans="1:5" ht="34.5" customHeight="1">
      <c r="A23" s="35" t="s">
        <v>82</v>
      </c>
      <c r="B23" s="41" t="s">
        <v>49</v>
      </c>
      <c r="C23" s="50" t="s">
        <v>14</v>
      </c>
      <c r="D23" s="63"/>
      <c r="E23" s="76"/>
    </row>
    <row r="24" spans="1:5" ht="34.5" customHeight="1">
      <c r="A24" s="35" t="s">
        <v>83</v>
      </c>
      <c r="B24" s="41" t="s">
        <v>77</v>
      </c>
      <c r="C24" s="50" t="s">
        <v>131</v>
      </c>
      <c r="D24" s="63"/>
      <c r="E24" s="76"/>
    </row>
    <row r="25" spans="1:5" ht="16" customHeight="1">
      <c r="A25" s="35" t="s">
        <v>85</v>
      </c>
      <c r="B25" s="41" t="s">
        <v>71</v>
      </c>
      <c r="C25" s="50" t="s">
        <v>275</v>
      </c>
      <c r="D25" s="63"/>
      <c r="E25" s="76"/>
    </row>
    <row r="26" spans="1:5" ht="34.5" customHeight="1">
      <c r="A26" s="35" t="s">
        <v>86</v>
      </c>
      <c r="B26" s="41" t="s">
        <v>204</v>
      </c>
      <c r="C26" s="50" t="s">
        <v>276</v>
      </c>
      <c r="D26" s="63"/>
      <c r="E26" s="76"/>
    </row>
    <row r="27" spans="1:5" ht="16" customHeight="1">
      <c r="A27" s="35" t="s">
        <v>87</v>
      </c>
      <c r="B27" s="41" t="s">
        <v>48</v>
      </c>
      <c r="C27" s="51" t="s">
        <v>34</v>
      </c>
      <c r="D27" s="64"/>
      <c r="E27" s="77" t="s">
        <v>315</v>
      </c>
    </row>
    <row r="28" spans="1:5" ht="16" customHeight="1">
      <c r="A28" s="35" t="s">
        <v>46</v>
      </c>
      <c r="B28" s="41" t="s">
        <v>37</v>
      </c>
      <c r="C28" s="51" t="s">
        <v>269</v>
      </c>
      <c r="D28" s="64"/>
      <c r="E28" s="77" t="s">
        <v>33</v>
      </c>
    </row>
    <row r="29" spans="1:5" ht="16" customHeight="1">
      <c r="A29" s="35" t="s">
        <v>89</v>
      </c>
      <c r="B29" s="41" t="s">
        <v>51</v>
      </c>
      <c r="C29" s="52"/>
      <c r="D29" s="65"/>
      <c r="E29" s="78"/>
    </row>
    <row r="30" spans="1:5" ht="16" customHeight="1">
      <c r="A30" s="35" t="s">
        <v>54</v>
      </c>
      <c r="B30" s="41" t="s">
        <v>76</v>
      </c>
      <c r="C30" s="53"/>
      <c r="D30" s="66"/>
      <c r="E30" s="79"/>
    </row>
    <row r="31" spans="1:5" ht="16" customHeight="1">
      <c r="A31" s="35" t="s">
        <v>75</v>
      </c>
      <c r="B31" s="41" t="s">
        <v>73</v>
      </c>
      <c r="C31" s="54">
        <f>IFERROR(入力内容[収支予算_補助金交付額],"")</f>
        <v>0</v>
      </c>
      <c r="D31" s="67" t="s">
        <v>98</v>
      </c>
      <c r="E31" s="80"/>
    </row>
    <row r="32" spans="1:5" s="25" customFormat="1" ht="16" customHeight="1">
      <c r="A32" s="36" t="s">
        <v>66</v>
      </c>
      <c r="B32" s="42"/>
      <c r="C32" s="42"/>
      <c r="D32" s="42"/>
      <c r="E32" s="73"/>
    </row>
    <row r="33" spans="1:5" s="25" customFormat="1" ht="16" customHeight="1">
      <c r="A33" s="38"/>
      <c r="B33" s="44" t="s">
        <v>288</v>
      </c>
      <c r="C33" s="44"/>
      <c r="D33" s="44"/>
      <c r="E33" s="75"/>
    </row>
    <row r="34" spans="1:5" s="25" customFormat="1" ht="18" customHeight="1">
      <c r="A34" s="39" t="s">
        <v>63</v>
      </c>
      <c r="B34" s="39"/>
      <c r="C34" s="39"/>
      <c r="D34" s="39"/>
      <c r="E34" s="39"/>
    </row>
    <row r="35" spans="1:5" ht="16" customHeight="1">
      <c r="A35" s="35" t="s">
        <v>81</v>
      </c>
      <c r="B35" s="41" t="s">
        <v>17</v>
      </c>
      <c r="C35" s="50"/>
      <c r="D35" s="63"/>
      <c r="E35" s="76"/>
    </row>
    <row r="36" spans="1:5" ht="16" customHeight="1">
      <c r="A36" s="35" t="s">
        <v>82</v>
      </c>
      <c r="B36" s="41" t="s">
        <v>5</v>
      </c>
      <c r="C36" s="55" t="s">
        <v>69</v>
      </c>
      <c r="D36" s="68" t="s">
        <v>3</v>
      </c>
      <c r="E36" s="81"/>
    </row>
    <row r="37" spans="1:5" ht="16" customHeight="1">
      <c r="A37" s="35" t="s">
        <v>83</v>
      </c>
      <c r="B37" s="41" t="s">
        <v>15</v>
      </c>
      <c r="C37" s="50"/>
      <c r="D37" s="63"/>
      <c r="E37" s="76"/>
    </row>
    <row r="38" spans="1:5" ht="16" customHeight="1">
      <c r="A38" s="35" t="s">
        <v>85</v>
      </c>
      <c r="B38" s="41" t="s">
        <v>58</v>
      </c>
      <c r="C38" s="50"/>
      <c r="D38" s="63"/>
      <c r="E38" s="76"/>
    </row>
    <row r="39" spans="1:5" ht="16" customHeight="1">
      <c r="A39" s="35" t="s">
        <v>86</v>
      </c>
      <c r="B39" s="41" t="s">
        <v>53</v>
      </c>
      <c r="C39" s="50"/>
      <c r="D39" s="63"/>
      <c r="E39" s="76"/>
    </row>
  </sheetData>
  <mergeCells count="37">
    <mergeCell ref="A1:E1"/>
    <mergeCell ref="A2:E2"/>
    <mergeCell ref="A4:C4"/>
    <mergeCell ref="D6:E6"/>
    <mergeCell ref="D7:E7"/>
    <mergeCell ref="A8:E8"/>
    <mergeCell ref="A9:E9"/>
    <mergeCell ref="A10:E10"/>
    <mergeCell ref="C11:E11"/>
    <mergeCell ref="D12:E12"/>
    <mergeCell ref="C13:E13"/>
    <mergeCell ref="C14:E14"/>
    <mergeCell ref="C15:E15"/>
    <mergeCell ref="C16:E16"/>
    <mergeCell ref="A17:E17"/>
    <mergeCell ref="B18:E18"/>
    <mergeCell ref="B19:E19"/>
    <mergeCell ref="B20:E20"/>
    <mergeCell ref="A21:E21"/>
    <mergeCell ref="C22:E22"/>
    <mergeCell ref="C23:E23"/>
    <mergeCell ref="C24:E24"/>
    <mergeCell ref="C25:E25"/>
    <mergeCell ref="C26:E26"/>
    <mergeCell ref="C27:D27"/>
    <mergeCell ref="C28:D28"/>
    <mergeCell ref="C29:E29"/>
    <mergeCell ref="C30:E30"/>
    <mergeCell ref="D31:E31"/>
    <mergeCell ref="A32:E32"/>
    <mergeCell ref="B33:E33"/>
    <mergeCell ref="A34:E34"/>
    <mergeCell ref="C35:E35"/>
    <mergeCell ref="D36:E36"/>
    <mergeCell ref="C37:E37"/>
    <mergeCell ref="C38:E38"/>
    <mergeCell ref="C39:E39"/>
  </mergeCells>
  <phoneticPr fontId="2" type="Hiragana"/>
  <dataValidations count="15">
    <dataValidation type="date" operator="greaterThanOrEqual" allowBlank="1" showDropDown="0" showInputMessage="1" showErrorMessage="1" prompt="次のように入力します。_x000a__x000a_2024/4/1_x000a_令和6年4月1日" sqref="C28:D28 E3">
      <formula1>45383</formula1>
    </dataValidation>
    <dataValidation allowBlank="1" showDropDown="0" showInputMessage="1" showErrorMessage="1" prompt="団体のホームページや、SNSアカウントがある場合はURLまたはアカウント名を入力してください。" sqref="C13:E13"/>
    <dataValidation allowBlank="1" showDropDown="0" showInputMessage="1" showErrorMessage="1" prompt="次のように入力します。_x000a__x000a_2024/4/1_x000a_令和6年4月1日" sqref="C11:E11"/>
    <dataValidation allowBlank="1" showDropDown="0" showInputMessage="1" showErrorMessage="1" prompt="団体設立に至った経緯を記入してください。" sqref="C14:E14"/>
    <dataValidation allowBlank="1" showDropDown="0" showInputMessage="1" showErrorMessage="1" prompt="団体の活動実績があれば記入してください。" sqref="C15:E15"/>
    <dataValidation allowBlank="1" showDropDown="0" showInputMessage="1" showErrorMessage="1" prompt="団体名義の金融機関口座が必要です。_x000a_未開設の場合、補助金の交付決定は口座開設後となります。" sqref="C16:E16"/>
    <dataValidation type="date" operator="greaterThanOrEqual" allowBlank="1" showDropDown="0" showInputMessage="1" showErrorMessage="1" error="次のように入力します。_x000a__x000a_2024/4/1_x000a_令和6年4月1日" prompt="次のように入力します。_x000a__x000a_2024/4/1_x000a_令和6年4月1日" sqref="C27:D27">
      <formula1>45383</formula1>
    </dataValidation>
    <dataValidation allowBlank="1" showDropDown="0" showInputMessage="1" showErrorMessage="1" prompt="「第2号様式_収支予算書」を作成すると自動で入力されます。" sqref="C31"/>
    <dataValidation allowBlank="1" showDropDown="0" showInputMessage="1" showErrorMessage="1" prompt="「●●●開催事業」のように、名称から内容がイメージできる名称としてください。" sqref="C22:E22"/>
    <dataValidation allowBlank="1" showDropDown="0" showInputMessage="1" showErrorMessage="1" prompt="どの様な人が事業に参加する対象となるのか、どのくらいの参加者数を見込んでいるのかを記入します。" sqref="C25:E25"/>
    <dataValidation allowBlank="1" showDropDown="0" showInputMessage="1" showErrorMessage="1" prompt="現状や課題に対する、解決方法や目標を簡潔に記入します。" sqref="C23:E23"/>
    <dataValidation allowBlank="1" showDropDown="0" showInputMessage="1" showErrorMessage="1" prompt="「事業目的」を達成するために、いつ、どこで、何を実施するのかを簡潔に記入します。" sqref="C24:E24"/>
    <dataValidation allowBlank="1" showDropDown="0" showInputMessage="1" showErrorMessage="1" prompt="事業実施により期待できる効果を記入します。" sqref="C26:E26"/>
    <dataValidation type="whole" operator="greaterThanOrEqual" allowBlank="1" showDropDown="0" showInputMessage="1" showErrorMessage="1" error="団体構成員に別海町民が3名以上含まれている必要があります。" prompt="構成員の人数を記入します。（値のみ打ち込みます）_x000a__x000a_団体構成員に別海町民が3名以上含まれている必要があります。_x000a_" sqref="C12">
      <formula1>3</formula1>
    </dataValidation>
    <dataValidation type="whole" operator="greaterThanOrEqual" allowBlank="1" showDropDown="0" showInputMessage="1" showErrorMessage="1" error="団体構成員に別海町民が3名以上含まれている必要があります。" prompt="構成員の内、別海町民の人数を記入します。（値のみ打ち込みます）_x000a__x000a_団体構成員に別海町民が3名以上含まれている必要があります。" sqref="D12:E12">
      <formula1>3</formula1>
    </dataValidation>
  </dataValidations>
  <printOptions horizontalCentered="1"/>
  <pageMargins left="0.59055118110236215" right="0.59055118110236215" top="0.39370078740157477" bottom="0.39370078740157477" header="0.3" footer="0.19685039370078738"/>
  <headerFooter>
    <oddFooter xml:space="preserve">&amp;R&amp;P/&amp;N </oddFooter>
  </headerFooter>
  <drawing r:id="rId2"/>
  <legacyDrawing r:id="rId3"/>
  <mc:AlternateContent>
    <mc:Choice xmlns:x14="http://schemas.microsoft.com/office/spreadsheetml/2009/9/main" Requires="x14">
      <controls>
        <mc:AlternateContent>
          <mc:Choice Requires="x14">
            <control shapeId="11265" r:id="rId4" name="チェック 1">
              <controlPr defaultSize="0" autoPict="0">
                <anchor moveWithCells="1">
                  <from xmlns:xdr="http://schemas.openxmlformats.org/drawingml/2006/spreadsheetDrawing">
                    <xdr:col>0</xdr:col>
                    <xdr:colOff>66675</xdr:colOff>
                    <xdr:row>16</xdr:row>
                    <xdr:rowOff>189865</xdr:rowOff>
                  </from>
                  <to xmlns:xdr="http://schemas.openxmlformats.org/drawingml/2006/spreadsheetDrawing">
                    <xdr:col>1</xdr:col>
                    <xdr:colOff>38100</xdr:colOff>
                    <xdr:row>17</xdr:row>
                    <xdr:rowOff>199390</xdr:rowOff>
                  </to>
                </anchor>
              </controlPr>
            </control>
          </mc:Choice>
        </mc:AlternateContent>
        <mc:AlternateContent>
          <mc:Choice Requires="x14">
            <control shapeId="11266" r:id="rId5" name="チェック 2">
              <controlPr defaultSize="0" autoPict="0">
                <anchor moveWithCells="1">
                  <from xmlns:xdr="http://schemas.openxmlformats.org/drawingml/2006/spreadsheetDrawing">
                    <xdr:col>0</xdr:col>
                    <xdr:colOff>66675</xdr:colOff>
                    <xdr:row>18</xdr:row>
                    <xdr:rowOff>198120</xdr:rowOff>
                  </from>
                  <to xmlns:xdr="http://schemas.openxmlformats.org/drawingml/2006/spreadsheetDrawing">
                    <xdr:col>1</xdr:col>
                    <xdr:colOff>38100</xdr:colOff>
                    <xdr:row>20</xdr:row>
                    <xdr:rowOff>3810</xdr:rowOff>
                  </to>
                </anchor>
              </controlPr>
            </control>
          </mc:Choice>
        </mc:AlternateContent>
        <mc:AlternateContent>
          <mc:Choice Requires="x14">
            <control shapeId="11267" r:id="rId6" name="チェック 3">
              <controlPr defaultSize="0" autoPict="0">
                <anchor moveWithCells="1">
                  <from xmlns:xdr="http://schemas.openxmlformats.org/drawingml/2006/spreadsheetDrawing">
                    <xdr:col>0</xdr:col>
                    <xdr:colOff>66675</xdr:colOff>
                    <xdr:row>17</xdr:row>
                    <xdr:rowOff>199390</xdr:rowOff>
                  </from>
                  <to xmlns:xdr="http://schemas.openxmlformats.org/drawingml/2006/spreadsheetDrawing">
                    <xdr:col>1</xdr:col>
                    <xdr:colOff>38100</xdr:colOff>
                    <xdr:row>19</xdr:row>
                    <xdr:rowOff>5715</xdr:rowOff>
                  </to>
                </anchor>
              </controlPr>
            </control>
          </mc:Choice>
        </mc:AlternateContent>
        <mc:AlternateContent>
          <mc:Choice Requires="x14">
            <control shapeId="11268" r:id="rId7" name="チェック 4">
              <controlPr defaultSize="0" autoPict="0">
                <anchor moveWithCells="1">
                  <from xmlns:xdr="http://schemas.openxmlformats.org/drawingml/2006/spreadsheetDrawing">
                    <xdr:col>0</xdr:col>
                    <xdr:colOff>66675</xdr:colOff>
                    <xdr:row>31</xdr:row>
                    <xdr:rowOff>188595</xdr:rowOff>
                  </from>
                  <to xmlns:xdr="http://schemas.openxmlformats.org/drawingml/2006/spreadsheetDrawing">
                    <xdr:col>1</xdr:col>
                    <xdr:colOff>38100</xdr:colOff>
                    <xdr:row>32</xdr:row>
                    <xdr:rowOff>198120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補助区分!$A$2:$A$6</xm:f>
          </x14:formula1>
          <xm:sqref>C29:E29</xm:sqref>
        </x14:dataValidation>
        <x14:dataValidation type="list" operator="greaterThanOrEqual" allowBlank="1" showDropDown="0" showInputMessage="1" showErrorMessage="1" prompt="「希望する補助区分」による申請が何回目かを記入します。">
          <x14:formula1>
            <xm:f>補助区分!$A$9:$A$13</xm:f>
          </x14:formula1>
          <xm:sqref>C30:E30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9" tint="0.8"/>
    <pageSetUpPr fitToPage="1"/>
  </sheetPr>
  <dimension ref="A1:K45"/>
  <sheetViews>
    <sheetView view="pageBreakPreview" zoomScaleSheetLayoutView="100" workbookViewId="0">
      <selection activeCell="I26" sqref="I26"/>
    </sheetView>
  </sheetViews>
  <sheetFormatPr defaultRowHeight="13.5"/>
  <cols>
    <col min="1" max="1" width="2.625" style="82" customWidth="1"/>
    <col min="2" max="3" width="17.125" style="82" customWidth="1"/>
    <col min="4" max="4" width="9.875" style="82" customWidth="1"/>
    <col min="5" max="5" width="3" style="82" customWidth="1"/>
    <col min="6" max="6" width="9.875" style="82" customWidth="1"/>
    <col min="7" max="7" width="3" style="82" customWidth="1"/>
    <col min="8" max="9" width="9.875" style="82" customWidth="1"/>
    <col min="10" max="10" width="0.625" style="82" customWidth="1"/>
    <col min="11" max="11" width="12.5" style="83" bestFit="1" customWidth="1"/>
    <col min="12" max="12" width="8.75" style="82" customWidth="1"/>
    <col min="13" max="16384" width="9" style="82" customWidth="1"/>
  </cols>
  <sheetData>
    <row r="1" spans="1:11" s="84" customFormat="1" ht="12.75" customHeight="1">
      <c r="A1" s="84" t="s">
        <v>100</v>
      </c>
      <c r="B1" s="84"/>
      <c r="C1" s="84"/>
      <c r="D1" s="84"/>
      <c r="E1" s="84"/>
      <c r="F1" s="84"/>
      <c r="G1" s="84"/>
      <c r="H1" s="84"/>
      <c r="I1" s="84"/>
      <c r="J1" s="84"/>
      <c r="K1" s="83"/>
    </row>
    <row r="2" spans="1:11" s="84" customFormat="1" ht="23.25" customHeight="1">
      <c r="A2" s="86" t="s">
        <v>101</v>
      </c>
      <c r="B2" s="86"/>
      <c r="C2" s="86"/>
      <c r="D2" s="86"/>
      <c r="E2" s="86"/>
      <c r="F2" s="86"/>
      <c r="G2" s="86"/>
      <c r="H2" s="86"/>
      <c r="I2" s="86"/>
      <c r="J2" s="86"/>
      <c r="K2" s="83"/>
    </row>
    <row r="3" spans="1:11" s="85" customFormat="1" ht="23.25" customHeight="1">
      <c r="A3" s="84"/>
      <c r="B3" s="84"/>
      <c r="C3" s="84"/>
      <c r="D3" s="115" t="s">
        <v>136</v>
      </c>
      <c r="E3" s="115" t="str">
        <f>入力内容[団体_名称]</f>
        <v>＠団体名＠</v>
      </c>
      <c r="F3" s="115"/>
      <c r="G3" s="115"/>
      <c r="H3" s="115"/>
      <c r="I3" s="115"/>
      <c r="J3" s="135"/>
      <c r="K3" s="83"/>
    </row>
    <row r="4" spans="1:11">
      <c r="A4" s="84" t="s">
        <v>172</v>
      </c>
      <c r="B4" s="84"/>
      <c r="C4" s="84"/>
      <c r="D4" s="84"/>
      <c r="E4" s="84"/>
      <c r="F4" s="84"/>
      <c r="G4" s="84"/>
      <c r="H4" s="84"/>
      <c r="I4" s="84"/>
      <c r="J4" s="93"/>
    </row>
    <row r="5" spans="1:11">
      <c r="A5" s="87"/>
      <c r="B5" s="99" t="s">
        <v>212</v>
      </c>
      <c r="C5" s="99" t="s">
        <v>108</v>
      </c>
      <c r="D5" s="99" t="s">
        <v>110</v>
      </c>
      <c r="E5" s="99"/>
      <c r="F5" s="99"/>
      <c r="G5" s="99"/>
      <c r="H5" s="99"/>
      <c r="I5" s="99" t="s">
        <v>94</v>
      </c>
      <c r="J5" s="136"/>
      <c r="K5" s="83" t="s">
        <v>112</v>
      </c>
    </row>
    <row r="6" spans="1:11">
      <c r="A6" s="88"/>
      <c r="B6" s="100" t="s">
        <v>227</v>
      </c>
      <c r="C6" s="100" t="str">
        <f>IFERROR(入力内容[事業計画_補助区分],"")</f>
        <v/>
      </c>
      <c r="D6" s="116">
        <f>入力内容[収支予算_補助対象経費_小計]</f>
        <v>0</v>
      </c>
      <c r="E6" s="119"/>
      <c r="F6" s="119"/>
      <c r="G6" s="122" t="s">
        <v>111</v>
      </c>
      <c r="H6" s="123" t="str">
        <f>IFERROR("補助率"&amp;入力内容[事業計画_補助割合表示],"")</f>
        <v>補助率</v>
      </c>
      <c r="I6" s="128">
        <f>IFERROR(MIN(入力内容[事業計画_補助上限額],入力内容[収支予算_補助対象経費*補助率（千円未満切り捨て）]),"")</f>
        <v>0</v>
      </c>
      <c r="J6" s="137"/>
      <c r="K6" s="109" t="str">
        <f>IFERROR(_xlfn.FORMULATEXT(I6),"")</f>
        <v>=IFERROR(MIN(入力内容[事業計画_補助上限額],入力内容[収支予算_補助対象経費*補助率（千円未満切り捨て）]),"")</v>
      </c>
    </row>
    <row r="7" spans="1:11">
      <c r="A7" s="88"/>
      <c r="B7" s="101"/>
      <c r="C7" s="101"/>
      <c r="D7" s="117"/>
      <c r="E7" s="120"/>
      <c r="F7" s="120"/>
      <c r="G7" s="120"/>
      <c r="H7" s="124"/>
      <c r="I7" s="129"/>
      <c r="J7" s="137"/>
      <c r="K7" s="109" t="str">
        <f>IFERROR(_xlfn.FORMULATEXT(I7),"")</f>
        <v/>
      </c>
    </row>
    <row r="8" spans="1:11">
      <c r="A8" s="88"/>
      <c r="B8" s="101"/>
      <c r="C8" s="101"/>
      <c r="D8" s="117"/>
      <c r="E8" s="120"/>
      <c r="F8" s="120"/>
      <c r="G8" s="120"/>
      <c r="H8" s="124"/>
      <c r="I8" s="129"/>
      <c r="J8" s="137"/>
      <c r="K8" s="109" t="str">
        <f>IFERROR(_xlfn.FORMULATEXT(I8),"")</f>
        <v/>
      </c>
    </row>
    <row r="9" spans="1:11">
      <c r="A9" s="88"/>
      <c r="B9" s="101"/>
      <c r="C9" s="101"/>
      <c r="D9" s="117"/>
      <c r="E9" s="120"/>
      <c r="F9" s="120"/>
      <c r="G9" s="120"/>
      <c r="H9" s="124"/>
      <c r="I9" s="129"/>
      <c r="J9" s="137"/>
      <c r="K9" s="109"/>
    </row>
    <row r="10" spans="1:11">
      <c r="A10" s="88"/>
      <c r="B10" s="101"/>
      <c r="C10" s="111"/>
      <c r="D10" s="118"/>
      <c r="E10" s="121"/>
      <c r="F10" s="121"/>
      <c r="G10" s="121"/>
      <c r="H10" s="125"/>
      <c r="I10" s="130"/>
      <c r="J10" s="137"/>
      <c r="K10" s="109" t="str">
        <f t="shared" ref="K10:K26" si="0">IFERROR(_xlfn.FORMULATEXT(I10),"")</f>
        <v/>
      </c>
    </row>
    <row r="11" spans="1:11">
      <c r="A11" s="88"/>
      <c r="B11" s="102" t="s">
        <v>103</v>
      </c>
      <c r="C11" s="112"/>
      <c r="D11" s="112"/>
      <c r="E11" s="112"/>
      <c r="F11" s="112"/>
      <c r="G11" s="112"/>
      <c r="H11" s="126"/>
      <c r="I11" s="131">
        <f>SUBTOTAL(109,予算_収入[列9])</f>
        <v>0</v>
      </c>
      <c r="J11" s="137"/>
      <c r="K11" s="109" t="str">
        <f t="shared" si="0"/>
        <v>=SUBTOTAL(109,[列9])</v>
      </c>
    </row>
    <row r="12" spans="1:11">
      <c r="A12" s="84"/>
      <c r="B12" s="84"/>
      <c r="C12" s="84"/>
      <c r="D12" s="84"/>
      <c r="E12" s="84"/>
      <c r="F12" s="84"/>
      <c r="G12" s="84"/>
      <c r="H12" s="84"/>
      <c r="I12" s="84"/>
      <c r="J12" s="93"/>
      <c r="K12" s="109" t="str">
        <f t="shared" si="0"/>
        <v/>
      </c>
    </row>
    <row r="13" spans="1:11">
      <c r="A13" s="84" t="s">
        <v>173</v>
      </c>
      <c r="B13" s="84"/>
      <c r="C13" s="84"/>
      <c r="D13" s="84"/>
      <c r="E13" s="84"/>
      <c r="F13" s="84"/>
      <c r="G13" s="84"/>
      <c r="H13" s="84"/>
      <c r="I13" s="84"/>
      <c r="J13" s="93"/>
      <c r="K13" s="109" t="str">
        <f t="shared" si="0"/>
        <v/>
      </c>
    </row>
    <row r="14" spans="1:11" ht="13.5" customHeight="1">
      <c r="A14" s="89"/>
      <c r="B14" s="103" t="s">
        <v>212</v>
      </c>
      <c r="C14" s="103" t="s">
        <v>109</v>
      </c>
      <c r="D14" s="103" t="s">
        <v>110</v>
      </c>
      <c r="E14" s="103"/>
      <c r="F14" s="103"/>
      <c r="G14" s="103"/>
      <c r="H14" s="103"/>
      <c r="I14" s="103" t="s">
        <v>94</v>
      </c>
      <c r="J14" s="138"/>
      <c r="K14" s="141" t="str">
        <f t="shared" si="0"/>
        <v/>
      </c>
    </row>
    <row r="15" spans="1:11" ht="13.5" customHeight="1">
      <c r="A15" s="90" t="s">
        <v>151</v>
      </c>
      <c r="B15" s="101"/>
      <c r="C15" s="101"/>
      <c r="D15" s="117"/>
      <c r="E15" s="120"/>
      <c r="F15" s="120"/>
      <c r="G15" s="120"/>
      <c r="H15" s="124"/>
      <c r="I15" s="132"/>
      <c r="J15" s="139"/>
      <c r="K15" s="141" t="str">
        <f t="shared" si="0"/>
        <v/>
      </c>
    </row>
    <row r="16" spans="1:11" ht="13.5" customHeight="1">
      <c r="A16" s="90"/>
      <c r="B16" s="101"/>
      <c r="C16" s="101"/>
      <c r="D16" s="117"/>
      <c r="E16" s="120"/>
      <c r="F16" s="120"/>
      <c r="G16" s="120"/>
      <c r="H16" s="124"/>
      <c r="I16" s="132"/>
      <c r="J16" s="139"/>
      <c r="K16" s="141" t="str">
        <f t="shared" si="0"/>
        <v/>
      </c>
    </row>
    <row r="17" spans="1:11" ht="13.5" customHeight="1">
      <c r="A17" s="90"/>
      <c r="B17" s="101"/>
      <c r="C17" s="101"/>
      <c r="D17" s="117"/>
      <c r="E17" s="120"/>
      <c r="F17" s="120"/>
      <c r="G17" s="120"/>
      <c r="H17" s="124"/>
      <c r="I17" s="132"/>
      <c r="J17" s="139"/>
      <c r="K17" s="141" t="str">
        <f t="shared" si="0"/>
        <v/>
      </c>
    </row>
    <row r="18" spans="1:11" ht="13.5" customHeight="1">
      <c r="A18" s="90"/>
      <c r="B18" s="101"/>
      <c r="C18" s="101"/>
      <c r="D18" s="117"/>
      <c r="E18" s="120"/>
      <c r="F18" s="120"/>
      <c r="G18" s="120"/>
      <c r="H18" s="124"/>
      <c r="I18" s="132"/>
      <c r="J18" s="139"/>
      <c r="K18" s="141" t="str">
        <f t="shared" si="0"/>
        <v/>
      </c>
    </row>
    <row r="19" spans="1:11" ht="13.5" customHeight="1">
      <c r="A19" s="90"/>
      <c r="B19" s="101"/>
      <c r="C19" s="101"/>
      <c r="D19" s="117"/>
      <c r="E19" s="120"/>
      <c r="F19" s="120"/>
      <c r="G19" s="120"/>
      <c r="H19" s="124"/>
      <c r="I19" s="132"/>
      <c r="J19" s="139"/>
      <c r="K19" s="141" t="str">
        <f t="shared" si="0"/>
        <v/>
      </c>
    </row>
    <row r="20" spans="1:11" ht="13.5" customHeight="1">
      <c r="A20" s="90"/>
      <c r="B20" s="101"/>
      <c r="C20" s="101"/>
      <c r="D20" s="117"/>
      <c r="E20" s="120"/>
      <c r="F20" s="120"/>
      <c r="G20" s="120"/>
      <c r="H20" s="124"/>
      <c r="I20" s="132"/>
      <c r="J20" s="139"/>
      <c r="K20" s="141" t="str">
        <f t="shared" si="0"/>
        <v/>
      </c>
    </row>
    <row r="21" spans="1:11" ht="13.5" customHeight="1">
      <c r="A21" s="90"/>
      <c r="B21" s="101"/>
      <c r="C21" s="101"/>
      <c r="D21" s="117"/>
      <c r="E21" s="120"/>
      <c r="F21" s="120"/>
      <c r="G21" s="120"/>
      <c r="H21" s="124"/>
      <c r="I21" s="132"/>
      <c r="J21" s="139"/>
      <c r="K21" s="141" t="str">
        <f t="shared" si="0"/>
        <v/>
      </c>
    </row>
    <row r="22" spans="1:11" ht="13.5" customHeight="1">
      <c r="A22" s="90"/>
      <c r="B22" s="101"/>
      <c r="C22" s="101"/>
      <c r="D22" s="117"/>
      <c r="E22" s="120"/>
      <c r="F22" s="120"/>
      <c r="G22" s="120"/>
      <c r="H22" s="124"/>
      <c r="I22" s="132"/>
      <c r="J22" s="139"/>
      <c r="K22" s="141" t="str">
        <f t="shared" si="0"/>
        <v/>
      </c>
    </row>
    <row r="23" spans="1:11" ht="13.5" customHeight="1">
      <c r="A23" s="90"/>
      <c r="B23" s="101"/>
      <c r="C23" s="101"/>
      <c r="D23" s="117"/>
      <c r="E23" s="120"/>
      <c r="F23" s="120"/>
      <c r="G23" s="120"/>
      <c r="H23" s="124"/>
      <c r="I23" s="132"/>
      <c r="J23" s="139"/>
      <c r="K23" s="141" t="str">
        <f t="shared" si="0"/>
        <v/>
      </c>
    </row>
    <row r="24" spans="1:11" ht="13.5" customHeight="1">
      <c r="A24" s="90"/>
      <c r="B24" s="101"/>
      <c r="C24" s="101"/>
      <c r="D24" s="117"/>
      <c r="E24" s="120"/>
      <c r="F24" s="120"/>
      <c r="G24" s="120"/>
      <c r="H24" s="124"/>
      <c r="I24" s="132"/>
      <c r="J24" s="139"/>
      <c r="K24" s="141" t="str">
        <f t="shared" si="0"/>
        <v/>
      </c>
    </row>
    <row r="25" spans="1:11" ht="13.5" customHeight="1">
      <c r="A25" s="91"/>
      <c r="B25" s="104" t="s">
        <v>107</v>
      </c>
      <c r="C25" s="113"/>
      <c r="D25" s="113"/>
      <c r="E25" s="113"/>
      <c r="F25" s="113"/>
      <c r="G25" s="113"/>
      <c r="H25" s="127"/>
      <c r="I25" s="133">
        <f>SUBTOTAL(109,予算_支出_対象[列8])</f>
        <v>0</v>
      </c>
      <c r="J25" s="139"/>
      <c r="K25" s="141" t="str">
        <f t="shared" si="0"/>
        <v>=SUBTOTAL(109,[列8])</v>
      </c>
    </row>
    <row r="26" spans="1:11" ht="13.5" customHeight="1">
      <c r="A26" s="92" t="s">
        <v>228</v>
      </c>
      <c r="B26" s="101"/>
      <c r="C26" s="101"/>
      <c r="D26" s="117"/>
      <c r="E26" s="120"/>
      <c r="F26" s="120"/>
      <c r="G26" s="120"/>
      <c r="H26" s="124"/>
      <c r="I26" s="132"/>
      <c r="J26" s="139"/>
      <c r="K26" s="141" t="str">
        <f t="shared" si="0"/>
        <v/>
      </c>
    </row>
    <row r="27" spans="1:11" ht="13.5" customHeight="1">
      <c r="A27" s="92"/>
      <c r="B27" s="101"/>
      <c r="C27" s="101"/>
      <c r="D27" s="117"/>
      <c r="E27" s="120"/>
      <c r="F27" s="120"/>
      <c r="G27" s="120"/>
      <c r="H27" s="124"/>
      <c r="I27" s="132"/>
      <c r="J27" s="139"/>
      <c r="K27" s="141"/>
    </row>
    <row r="28" spans="1:11" ht="13.5" customHeight="1">
      <c r="A28" s="92"/>
      <c r="B28" s="101"/>
      <c r="C28" s="101"/>
      <c r="D28" s="117"/>
      <c r="E28" s="120"/>
      <c r="F28" s="120"/>
      <c r="G28" s="120"/>
      <c r="H28" s="124"/>
      <c r="I28" s="132"/>
      <c r="J28" s="139"/>
      <c r="K28" s="141" t="str">
        <f t="shared" ref="K28:K33" si="1">IFERROR(_xlfn.FORMULATEXT(I28),"")</f>
        <v/>
      </c>
    </row>
    <row r="29" spans="1:11" ht="13.5" customHeight="1">
      <c r="A29" s="92"/>
      <c r="B29" s="101"/>
      <c r="C29" s="101"/>
      <c r="D29" s="117"/>
      <c r="E29" s="120"/>
      <c r="F29" s="120"/>
      <c r="G29" s="120"/>
      <c r="H29" s="124"/>
      <c r="I29" s="132"/>
      <c r="J29" s="139"/>
      <c r="K29" s="141" t="str">
        <f t="shared" si="1"/>
        <v/>
      </c>
    </row>
    <row r="30" spans="1:11" ht="13.5" customHeight="1">
      <c r="A30" s="92"/>
      <c r="B30" s="101"/>
      <c r="C30" s="101"/>
      <c r="D30" s="117"/>
      <c r="E30" s="120"/>
      <c r="F30" s="120"/>
      <c r="G30" s="120"/>
      <c r="H30" s="124"/>
      <c r="I30" s="132"/>
      <c r="J30" s="139"/>
      <c r="K30" s="141" t="str">
        <f t="shared" si="1"/>
        <v/>
      </c>
    </row>
    <row r="31" spans="1:11" ht="13.5" customHeight="1">
      <c r="A31" s="92"/>
      <c r="B31" s="101"/>
      <c r="C31" s="101"/>
      <c r="D31" s="117"/>
      <c r="E31" s="120"/>
      <c r="F31" s="120"/>
      <c r="G31" s="120"/>
      <c r="H31" s="124"/>
      <c r="I31" s="132"/>
      <c r="J31" s="139"/>
      <c r="K31" s="141" t="str">
        <f t="shared" si="1"/>
        <v/>
      </c>
    </row>
    <row r="32" spans="1:11" ht="13.5" customHeight="1">
      <c r="A32" s="92"/>
      <c r="B32" s="105" t="s">
        <v>107</v>
      </c>
      <c r="C32" s="105"/>
      <c r="D32" s="113"/>
      <c r="E32" s="113"/>
      <c r="F32" s="113"/>
      <c r="G32" s="113"/>
      <c r="H32" s="127"/>
      <c r="I32" s="133">
        <f>SUBTOTAL(109,予算_支出_対象外[列8])</f>
        <v>0</v>
      </c>
      <c r="J32" s="139"/>
      <c r="K32" s="141" t="str">
        <f t="shared" si="1"/>
        <v>=SUBTOTAL(109,[列8])</v>
      </c>
    </row>
    <row r="33" spans="1:11" ht="13.5" customHeight="1">
      <c r="A33" s="84"/>
      <c r="B33" s="104" t="s">
        <v>91</v>
      </c>
      <c r="C33" s="113"/>
      <c r="D33" s="113"/>
      <c r="E33" s="113"/>
      <c r="F33" s="113"/>
      <c r="G33" s="113"/>
      <c r="H33" s="127"/>
      <c r="I33" s="133">
        <f>入力内容[収支予算_支出の部_支出総額]</f>
        <v>0</v>
      </c>
      <c r="J33" s="139"/>
      <c r="K33" s="141" t="str">
        <f t="shared" si="1"/>
        <v>=入力内容[収支予算_支出の部_支出総額]</v>
      </c>
    </row>
    <row r="34" spans="1:11" ht="13.5" customHeight="1">
      <c r="A34" s="84"/>
      <c r="B34" s="84"/>
      <c r="C34" s="84"/>
      <c r="D34" s="84"/>
      <c r="E34" s="84"/>
      <c r="F34" s="84"/>
      <c r="G34" s="84"/>
      <c r="H34" s="84"/>
      <c r="I34" s="134" t="str">
        <f>IF(I33=予算_収入[[#Totals],[列9]],"","！収入総額と支出総額に差異があります！")</f>
        <v/>
      </c>
      <c r="J34" s="140"/>
    </row>
    <row r="35" spans="1:11">
      <c r="A35" s="93" t="s">
        <v>230</v>
      </c>
      <c r="B35" s="93"/>
      <c r="C35" s="93"/>
      <c r="D35" s="93"/>
      <c r="E35" s="93"/>
      <c r="F35" s="93"/>
      <c r="G35" s="93"/>
      <c r="H35" s="93"/>
      <c r="I35" s="93"/>
      <c r="J35" s="93"/>
    </row>
    <row r="36" spans="1:11">
      <c r="A36" s="94"/>
      <c r="B36" s="106" t="s">
        <v>185</v>
      </c>
      <c r="C36" s="114"/>
      <c r="D36" s="114"/>
      <c r="E36" s="114"/>
      <c r="F36" s="114"/>
      <c r="G36" s="114"/>
      <c r="H36" s="114"/>
      <c r="I36" s="114"/>
      <c r="J36" s="93"/>
    </row>
    <row r="37" spans="1:11">
      <c r="A37" s="93"/>
      <c r="B37" s="95"/>
      <c r="C37" s="93"/>
      <c r="D37" s="93"/>
      <c r="E37" s="93"/>
      <c r="F37" s="93"/>
      <c r="G37" s="93"/>
      <c r="H37" s="93"/>
      <c r="I37" s="93"/>
      <c r="J37" s="93"/>
    </row>
    <row r="38" spans="1:11">
      <c r="A38" s="95" t="s">
        <v>116</v>
      </c>
      <c r="B38" s="95"/>
      <c r="C38" s="93"/>
      <c r="D38" s="93"/>
      <c r="E38" s="93"/>
      <c r="F38" s="93"/>
      <c r="G38" s="93"/>
      <c r="H38" s="93"/>
      <c r="I38" s="93"/>
      <c r="J38" s="93"/>
    </row>
    <row r="39" spans="1:11">
      <c r="A39" s="95"/>
      <c r="B39" s="106" t="s">
        <v>175</v>
      </c>
      <c r="C39" s="106" t="s">
        <v>229</v>
      </c>
      <c r="D39" s="114"/>
      <c r="E39" s="114"/>
      <c r="F39" s="114"/>
      <c r="G39" s="114"/>
      <c r="H39" s="114"/>
      <c r="I39" s="114"/>
      <c r="J39" s="93"/>
    </row>
    <row r="40" spans="1:11">
      <c r="A40" s="96"/>
      <c r="B40" s="95"/>
      <c r="C40" s="93"/>
      <c r="D40" s="93"/>
      <c r="E40" s="93"/>
      <c r="F40" s="93"/>
      <c r="G40" s="93"/>
      <c r="H40" s="93"/>
      <c r="I40" s="93"/>
      <c r="J40" s="93"/>
    </row>
    <row r="41" spans="1:11" ht="17.25" customHeight="1">
      <c r="A41" s="97" t="s">
        <v>176</v>
      </c>
      <c r="B41" s="107" t="s">
        <v>178</v>
      </c>
      <c r="C41" s="107"/>
      <c r="D41" s="107"/>
      <c r="E41" s="107"/>
      <c r="F41" s="107"/>
      <c r="G41" s="107"/>
      <c r="H41" s="107"/>
      <c r="I41" s="107"/>
      <c r="J41" s="107"/>
    </row>
    <row r="42" spans="1:11" ht="30" customHeight="1">
      <c r="A42" s="98" t="s">
        <v>176</v>
      </c>
      <c r="B42" s="108" t="s">
        <v>47</v>
      </c>
      <c r="C42" s="108"/>
      <c r="D42" s="108"/>
      <c r="E42" s="108"/>
      <c r="F42" s="108"/>
      <c r="G42" s="108"/>
      <c r="H42" s="108"/>
      <c r="I42" s="108"/>
      <c r="J42" s="108"/>
    </row>
    <row r="43" spans="1:11">
      <c r="A43" s="84"/>
      <c r="B43" s="109"/>
      <c r="C43" s="109"/>
      <c r="D43" s="109"/>
      <c r="E43" s="109"/>
      <c r="F43" s="109"/>
      <c r="G43" s="109"/>
      <c r="H43" s="109"/>
      <c r="I43" s="109"/>
      <c r="J43" s="109"/>
    </row>
    <row r="44" spans="1:11">
      <c r="B44" s="110"/>
      <c r="C44" s="110"/>
      <c r="D44" s="110"/>
      <c r="E44" s="110"/>
      <c r="F44" s="110"/>
      <c r="G44" s="110"/>
      <c r="H44" s="110"/>
      <c r="I44" s="110"/>
      <c r="J44" s="110"/>
    </row>
    <row r="45" spans="1:11">
      <c r="B45" s="110"/>
      <c r="C45" s="110"/>
      <c r="D45" s="110"/>
      <c r="E45" s="110"/>
      <c r="F45" s="110"/>
      <c r="G45" s="110"/>
      <c r="H45" s="110"/>
      <c r="I45" s="110"/>
      <c r="J45" s="110"/>
    </row>
  </sheetData>
  <mergeCells count="8">
    <mergeCell ref="A2:I2"/>
    <mergeCell ref="E3:I3"/>
    <mergeCell ref="D5:H5"/>
    <mergeCell ref="D14:H14"/>
    <mergeCell ref="B41:I41"/>
    <mergeCell ref="B42:I42"/>
    <mergeCell ref="A15:A25"/>
    <mergeCell ref="A26:A32"/>
  </mergeCells>
  <phoneticPr fontId="2" type="Hiragana"/>
  <dataValidations count="1">
    <dataValidation allowBlank="1" showDropDown="0" showInputMessage="1" showErrorMessage="1" prompt="自動で入力されます。" sqref="D6"/>
  </dataValidations>
  <printOptions horizontalCentered="1"/>
  <pageMargins left="0.59055118110236215" right="0.59055118110236215" top="0.39370078740157477" bottom="0.39370078740157477" header="0.3" footer="0.19685039370078738"/>
  <headerFooter>
    <oddFooter xml:space="preserve">&amp;R&amp;P/&amp;N </oddFooter>
  </headerFooter>
  <drawing r:id="rId2"/>
  <legacyDrawing r:id="rId3"/>
  <mc:AlternateContent>
    <mc:Choice xmlns:x14="http://schemas.microsoft.com/office/spreadsheetml/2009/9/main" Requires="x14">
      <controls>
        <mc:AlternateContent>
          <mc:Choice Requires="x14">
            <control shapeId="12290" r:id="rId4" name="チェック 2">
              <controlPr locked="0" defaultSize="0" autoPict="0">
                <anchor moveWithCells="1">
                  <from xmlns:xdr="http://schemas.openxmlformats.org/drawingml/2006/spreadsheetDrawing">
                    <xdr:col>1</xdr:col>
                    <xdr:colOff>17780</xdr:colOff>
                    <xdr:row>34</xdr:row>
                    <xdr:rowOff>150495</xdr:rowOff>
                  </from>
                  <to xmlns:xdr="http://schemas.openxmlformats.org/drawingml/2006/spreadsheetDrawing">
                    <xdr:col>1</xdr:col>
                    <xdr:colOff>322580</xdr:colOff>
                    <xdr:row>36</xdr:row>
                    <xdr:rowOff>17780</xdr:rowOff>
                  </to>
                </anchor>
              </controlPr>
            </control>
          </mc:Choice>
        </mc:AlternateContent>
        <mc:AlternateContent>
          <mc:Choice Requires="x14">
            <control shapeId="12292" r:id="rId5" name="チェック 4">
              <controlPr defaultSize="0" autoPict="0">
                <anchor moveWithCells="1">
                  <from xmlns:xdr="http://schemas.openxmlformats.org/drawingml/2006/spreadsheetDrawing">
                    <xdr:col>1</xdr:col>
                    <xdr:colOff>17780</xdr:colOff>
                    <xdr:row>37</xdr:row>
                    <xdr:rowOff>151765</xdr:rowOff>
                  </from>
                  <to xmlns:xdr="http://schemas.openxmlformats.org/drawingml/2006/spreadsheetDrawing">
                    <xdr:col>1</xdr:col>
                    <xdr:colOff>322580</xdr:colOff>
                    <xdr:row>39</xdr:row>
                    <xdr:rowOff>19050</xdr:rowOff>
                  </to>
                </anchor>
              </controlPr>
            </control>
          </mc:Choice>
        </mc:AlternateContent>
        <mc:AlternateContent>
          <mc:Choice Requires="x14">
            <control shapeId="12293" r:id="rId6" name="チェック 5">
              <controlPr defaultSize="0" autoPict="0">
                <anchor moveWithCells="1">
                  <from xmlns:xdr="http://schemas.openxmlformats.org/drawingml/2006/spreadsheetDrawing">
                    <xdr:col>2</xdr:col>
                    <xdr:colOff>7620</xdr:colOff>
                    <xdr:row>37</xdr:row>
                    <xdr:rowOff>153035</xdr:rowOff>
                  </from>
                  <to xmlns:xdr="http://schemas.openxmlformats.org/drawingml/2006/spreadsheetDrawing">
                    <xdr:col>2</xdr:col>
                    <xdr:colOff>312420</xdr:colOff>
                    <xdr:row>39</xdr:row>
                    <xdr:rowOff>20320</xdr:rowOff>
                  </to>
                </anchor>
              </controlPr>
            </control>
          </mc:Choice>
        </mc:AlternateContent>
      </controls>
    </mc:Choice>
  </mc:AlternateContent>
  <tableParts count="3">
    <tablePart r:id="rId7"/>
    <tablePart r:id="rId8"/>
    <tablePart r:id="rId9"/>
  </tablePart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sheetPr>
  <dimension ref="A1:AY16"/>
  <sheetViews>
    <sheetView view="pageBreakPreview" zoomScaleSheetLayoutView="100" workbookViewId="0">
      <selection activeCell="S11" sqref="S11:AA11"/>
    </sheetView>
  </sheetViews>
  <sheetFormatPr defaultColWidth="1.625" defaultRowHeight="18" customHeight="1"/>
  <cols>
    <col min="1" max="16384" width="1.625" style="23"/>
  </cols>
  <sheetData>
    <row r="1" spans="1:51" ht="18" customHeight="1">
      <c r="A1" s="27" t="s">
        <v>102</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row>
    <row r="2" spans="1:51" ht="18" customHeight="1">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row>
    <row r="3" spans="1:51" ht="18" customHeight="1">
      <c r="A3" s="143" t="s">
        <v>127</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row>
    <row r="5" spans="1:51" ht="18" customHeight="1">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51" t="s">
        <v>34</v>
      </c>
      <c r="AK5" s="151"/>
      <c r="AL5" s="151"/>
      <c r="AM5" s="151"/>
      <c r="AN5" s="151"/>
      <c r="AO5" s="151"/>
      <c r="AP5" s="151"/>
      <c r="AQ5" s="151"/>
      <c r="AR5" s="151"/>
      <c r="AS5" s="151"/>
      <c r="AT5" s="151"/>
      <c r="AU5" s="151"/>
      <c r="AV5" s="151"/>
      <c r="AW5" s="151"/>
      <c r="AX5" s="151"/>
      <c r="AY5" s="151"/>
    </row>
    <row r="7" spans="1:51" ht="18" customHeight="1">
      <c r="A7" s="144" t="s">
        <v>156</v>
      </c>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row>
    <row r="9" spans="1:51" ht="18" customHeight="1">
      <c r="S9" s="148" t="s">
        <v>5</v>
      </c>
      <c r="T9" s="148"/>
      <c r="U9" s="148"/>
      <c r="V9" s="148"/>
      <c r="W9" s="148"/>
      <c r="X9" s="148"/>
      <c r="Y9" s="148"/>
      <c r="Z9" s="148"/>
      <c r="AA9" s="148"/>
      <c r="AB9" s="28" t="str">
        <f>入力内容[団体_郵便番号]</f>
        <v>〒000-0000</v>
      </c>
      <c r="AC9" s="28"/>
      <c r="AD9" s="28"/>
      <c r="AE9" s="28"/>
      <c r="AF9" s="28"/>
      <c r="AG9" s="28"/>
      <c r="AH9" s="28"/>
      <c r="AI9" s="150" t="str">
        <f>入力内容[団体_住所]</f>
        <v>＠団体住所＠</v>
      </c>
      <c r="AJ9" s="28"/>
      <c r="AK9" s="28"/>
      <c r="AL9" s="28"/>
      <c r="AM9" s="28"/>
      <c r="AN9" s="28"/>
      <c r="AO9" s="28"/>
      <c r="AP9" s="28"/>
      <c r="AQ9" s="28"/>
      <c r="AR9" s="28"/>
      <c r="AS9" s="28"/>
      <c r="AT9" s="28"/>
      <c r="AU9" s="28"/>
      <c r="AV9" s="28"/>
      <c r="AW9" s="28"/>
      <c r="AX9" s="28"/>
      <c r="AY9" s="28"/>
    </row>
    <row r="10" spans="1:51" ht="18" customHeight="1">
      <c r="S10" s="148" t="s">
        <v>280</v>
      </c>
      <c r="T10" s="148"/>
      <c r="U10" s="148"/>
      <c r="V10" s="148"/>
      <c r="W10" s="148"/>
      <c r="X10" s="148"/>
      <c r="Y10" s="148"/>
      <c r="Z10" s="148"/>
      <c r="AA10" s="148"/>
      <c r="AB10" s="143" t="str">
        <f>入力内容[団体_名称]</f>
        <v>＠団体名＠</v>
      </c>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row>
    <row r="11" spans="1:51" ht="18" customHeight="1">
      <c r="S11" s="148" t="s">
        <v>157</v>
      </c>
      <c r="T11" s="148"/>
      <c r="U11" s="148"/>
      <c r="V11" s="148"/>
      <c r="W11" s="148"/>
      <c r="X11" s="148"/>
      <c r="Y11" s="148"/>
      <c r="Z11" s="148"/>
      <c r="AA11" s="148"/>
      <c r="AB11" s="143" t="str">
        <f>入力内容[団体_代表者氏名]</f>
        <v>＠代表者氏名＠</v>
      </c>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row>
    <row r="13" spans="1:51" ht="18" customHeight="1">
      <c r="A13" s="145" t="s">
        <v>135</v>
      </c>
      <c r="B13" s="145"/>
      <c r="C13" s="145"/>
      <c r="D13" s="145"/>
      <c r="E13" s="145"/>
      <c r="F13" s="145"/>
      <c r="G13" s="145"/>
      <c r="H13" s="145"/>
      <c r="I13" s="145"/>
      <c r="J13" s="145"/>
      <c r="K13" s="145"/>
      <c r="L13" s="145"/>
      <c r="M13" s="145"/>
      <c r="N13" s="145"/>
      <c r="O13" s="145"/>
      <c r="P13" s="143" t="s">
        <v>158</v>
      </c>
      <c r="Q13" s="143"/>
      <c r="R13" s="143"/>
      <c r="S13" s="143"/>
      <c r="T13" s="143"/>
      <c r="U13" s="143"/>
      <c r="V13" s="143"/>
      <c r="W13" s="143"/>
      <c r="X13" s="143"/>
      <c r="Y13" s="149">
        <v>0</v>
      </c>
      <c r="Z13" s="149"/>
      <c r="AA13" s="149"/>
      <c r="AB13" s="27" t="s">
        <v>163</v>
      </c>
      <c r="AC13" s="27"/>
      <c r="AD13" s="27"/>
      <c r="AE13" s="27"/>
      <c r="AF13" s="27"/>
      <c r="AG13" s="27"/>
      <c r="AH13" s="27"/>
      <c r="AI13" s="27"/>
      <c r="AJ13" s="27"/>
      <c r="AK13" s="27"/>
      <c r="AL13" s="27"/>
      <c r="AM13" s="27"/>
      <c r="AN13" s="27"/>
      <c r="AO13" s="27"/>
      <c r="AP13" s="27"/>
      <c r="AQ13" s="27"/>
      <c r="AR13" s="27"/>
      <c r="AS13" s="27"/>
      <c r="AT13" s="27"/>
      <c r="AU13" s="27"/>
      <c r="AV13" s="27"/>
      <c r="AW13" s="27"/>
      <c r="AX13" s="27"/>
      <c r="AY13" s="27"/>
    </row>
    <row r="14" spans="1:51" ht="18" customHeight="1">
      <c r="A14" s="27" t="s">
        <v>168</v>
      </c>
      <c r="B14" s="27"/>
      <c r="C14" s="27"/>
      <c r="D14" s="27"/>
      <c r="E14" s="27"/>
      <c r="F14" s="27"/>
      <c r="G14" s="27"/>
      <c r="H14" s="27"/>
      <c r="I14" s="27"/>
      <c r="J14" s="27"/>
      <c r="K14" s="27"/>
      <c r="L14" s="27"/>
      <c r="M14" s="27"/>
      <c r="N14" s="27"/>
      <c r="O14" s="27"/>
      <c r="P14" s="27"/>
      <c r="Q14" s="27"/>
      <c r="R14" s="27"/>
      <c r="S14" s="27"/>
      <c r="T14" s="27"/>
      <c r="U14" s="27"/>
      <c r="V14" s="27"/>
      <c r="W14" s="143" t="str">
        <f>'01_第1号様式_交付申請書'!C22</f>
        <v>＠事業名称＠</v>
      </c>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27" t="s">
        <v>183</v>
      </c>
      <c r="AW14" s="27"/>
      <c r="AX14" s="27"/>
      <c r="AY14" s="27"/>
    </row>
    <row r="15" spans="1:51" ht="18" customHeight="1">
      <c r="A15" s="146" t="s">
        <v>135</v>
      </c>
      <c r="B15" s="146"/>
      <c r="C15" s="146"/>
      <c r="D15" s="146"/>
      <c r="E15" s="146"/>
      <c r="F15" s="146"/>
      <c r="G15" s="146"/>
      <c r="H15" s="146"/>
      <c r="I15" s="146"/>
      <c r="J15" s="146"/>
      <c r="K15" s="146"/>
      <c r="L15" s="146"/>
      <c r="M15" s="146"/>
      <c r="N15" s="146"/>
      <c r="O15" s="27" t="s">
        <v>159</v>
      </c>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row>
    <row r="16" spans="1:51" ht="18" customHeight="1">
      <c r="A16" s="30" t="s">
        <v>160</v>
      </c>
      <c r="B16" s="30"/>
      <c r="C16" s="30"/>
      <c r="D16" s="30"/>
      <c r="E16" s="30"/>
      <c r="F16" s="30"/>
      <c r="G16" s="30"/>
      <c r="H16" s="30"/>
      <c r="I16" s="30"/>
      <c r="J16" s="30"/>
      <c r="K16" s="30"/>
      <c r="L16" s="147" t="str">
        <f>'01_第1号様式_交付申請書'!C28</f>
        <v>令和　　年　　月　　日</v>
      </c>
      <c r="M16" s="147"/>
      <c r="N16" s="147"/>
      <c r="O16" s="147"/>
      <c r="P16" s="147"/>
      <c r="Q16" s="147"/>
      <c r="R16" s="147"/>
      <c r="S16" s="147"/>
      <c r="T16" s="147"/>
      <c r="U16" s="147"/>
      <c r="V16" s="147"/>
      <c r="W16" s="147"/>
      <c r="X16" s="147"/>
      <c r="Y16" s="147"/>
      <c r="Z16" s="27" t="s">
        <v>162</v>
      </c>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row>
  </sheetData>
  <mergeCells count="23">
    <mergeCell ref="A1:AY1"/>
    <mergeCell ref="A3:AY3"/>
    <mergeCell ref="AJ5:AY5"/>
    <mergeCell ref="A7:AY7"/>
    <mergeCell ref="S9:AA9"/>
    <mergeCell ref="AB9:AH9"/>
    <mergeCell ref="AI9:AY9"/>
    <mergeCell ref="S10:AA10"/>
    <mergeCell ref="AB10:AY10"/>
    <mergeCell ref="S11:AA11"/>
    <mergeCell ref="AB11:AY11"/>
    <mergeCell ref="A13:O13"/>
    <mergeCell ref="P13:X13"/>
    <mergeCell ref="Y13:AA13"/>
    <mergeCell ref="AB13:AY13"/>
    <mergeCell ref="A14:V14"/>
    <mergeCell ref="W14:AU14"/>
    <mergeCell ref="AV14:AY14"/>
    <mergeCell ref="A15:N15"/>
    <mergeCell ref="O15:AY15"/>
    <mergeCell ref="A16:K16"/>
    <mergeCell ref="L16:Y16"/>
    <mergeCell ref="Z16:AY16"/>
  </mergeCells>
  <phoneticPr fontId="2" type="Hiragana"/>
  <dataValidations count="4">
    <dataValidation allowBlank="1" showDropDown="0" showInputMessage="1" showErrorMessage="1" prompt="「第6号様式 指令書」に記載されている「指令番号」を記入します。" sqref="Y13:AA13"/>
    <dataValidation allowBlank="1" showDropDown="0" showInputMessage="1" showErrorMessage="1" prompt="次のように入力します。_x000a__x000a_2024/4/1_x000a_令和6年4月1日" sqref="AJ5:AY5"/>
    <dataValidation allowBlank="1" showDropDown="0" showInputMessage="1" showErrorMessage="1" prompt="「第6号様式 指令書」に記載されている「交付日」を記入します。_x000a__x000a_次のように入力します。_x000a_2024/4/1_x000a_令和6年4月1日" sqref="A13:O13"/>
    <dataValidation allowBlank="1" showDropDown="0" showInputMessage="1" showErrorMessage="1" prompt="実際の「事業着手日」を記入します。_x000a_※事業物品の発注など、準備を始めた日_x000a__x000a_次のように入力します。_x000a_2024/4/1_x000a_令和6年4月1日" sqref="A15:N15"/>
  </dataValidations>
  <printOptions horizontalCentered="1"/>
  <pageMargins left="0.59055118110236215" right="0.59055118110236215" top="0.39370078740157477" bottom="0.39370078740157477" header="0.3" footer="0.19685039370078738"/>
  <headerFooter>
    <oddFooter xml:space="preserve">&amp;R&amp;P/&amp;N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8" tint="0.8"/>
  </sheetPr>
  <dimension ref="A1:AY28"/>
  <sheetViews>
    <sheetView view="pageBreakPreview" zoomScaleSheetLayoutView="100" workbookViewId="0">
      <selection activeCell="M8" sqref="M8:AV9"/>
    </sheetView>
  </sheetViews>
  <sheetFormatPr defaultRowHeight="13.5"/>
  <cols>
    <col min="1" max="51" width="1.625" style="152" customWidth="1"/>
    <col min="52" max="16384" width="9" style="152" customWidth="1"/>
  </cols>
  <sheetData>
    <row r="1" spans="1:51" ht="30" customHeight="1">
      <c r="A1" s="153"/>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row>
    <row r="2" spans="1:51" ht="30" customHeight="1">
      <c r="A2" s="154" t="s">
        <v>50</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row>
    <row r="3" spans="1:51" ht="30" customHeight="1">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row>
    <row r="4" spans="1:51" ht="30" customHeight="1">
      <c r="A4" s="15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row>
    <row r="5" spans="1:51" ht="30" customHeight="1"/>
    <row r="6" spans="1:51" ht="30" customHeight="1">
      <c r="A6" s="156" t="s">
        <v>148</v>
      </c>
    </row>
    <row r="7" spans="1:51" ht="30" customHeight="1"/>
    <row r="8" spans="1:51" ht="30" customHeight="1">
      <c r="F8" s="170" t="s">
        <v>243</v>
      </c>
      <c r="G8" s="175"/>
      <c r="H8" s="175"/>
      <c r="I8" s="175"/>
      <c r="J8" s="175"/>
      <c r="K8" s="175"/>
      <c r="L8" s="175"/>
      <c r="M8" s="190">
        <f>入力内容[収支予算_補助金交付額]</f>
        <v>0</v>
      </c>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219"/>
    </row>
    <row r="9" spans="1:51" ht="30" customHeight="1">
      <c r="F9" s="171"/>
      <c r="G9" s="157"/>
      <c r="H9" s="157"/>
      <c r="I9" s="157"/>
      <c r="J9" s="157"/>
      <c r="K9" s="157"/>
      <c r="L9" s="157"/>
      <c r="M9" s="191"/>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220"/>
    </row>
    <row r="10" spans="1:51" ht="30" customHeight="1"/>
    <row r="11" spans="1:51" ht="30" customHeight="1">
      <c r="A11" s="157" t="s">
        <v>31</v>
      </c>
      <c r="B11" s="157"/>
      <c r="C11" s="157"/>
      <c r="D11" s="157"/>
      <c r="E11" s="166" t="s">
        <v>119</v>
      </c>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166"/>
    </row>
    <row r="12" spans="1:51" ht="30" customHeight="1">
      <c r="N12" s="152" t="s">
        <v>262</v>
      </c>
      <c r="O12" s="194" t="str">
        <f>入力内容[事業計画_事業名称]</f>
        <v>＠事業名称＠</v>
      </c>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52" t="s">
        <v>263</v>
      </c>
    </row>
    <row r="13" spans="1:51" ht="30" customHeight="1">
      <c r="B13" s="162" t="s">
        <v>236</v>
      </c>
    </row>
    <row r="14" spans="1:51" ht="30" customHeight="1">
      <c r="B14" s="162"/>
    </row>
    <row r="15" spans="1:51" ht="30" customHeight="1">
      <c r="B15" s="162"/>
    </row>
    <row r="16" spans="1:51" ht="30" customHeight="1">
      <c r="H16" s="179" t="s">
        <v>40</v>
      </c>
      <c r="I16" s="179"/>
      <c r="J16" s="179"/>
      <c r="K16" s="179"/>
      <c r="L16" s="179"/>
      <c r="M16" s="179"/>
      <c r="N16" s="179" t="s">
        <v>249</v>
      </c>
      <c r="O16" s="179"/>
      <c r="P16" s="179"/>
      <c r="Q16" s="179"/>
      <c r="R16" s="179"/>
      <c r="S16" s="179"/>
      <c r="T16" s="179"/>
      <c r="U16" s="179" t="s">
        <v>252</v>
      </c>
      <c r="V16" s="179"/>
      <c r="W16" s="179"/>
      <c r="X16" s="179"/>
      <c r="Y16" s="179"/>
      <c r="Z16" s="179"/>
      <c r="AA16" s="179" t="s">
        <v>142</v>
      </c>
      <c r="AB16" s="179"/>
      <c r="AC16" s="179"/>
      <c r="AD16" s="179"/>
    </row>
    <row r="17" spans="1:51" ht="30" customHeight="1"/>
    <row r="18" spans="1:51" ht="30" customHeight="1">
      <c r="T18" s="162" t="s">
        <v>246</v>
      </c>
      <c r="X18" s="152" t="str">
        <f>入力内容[団体_住所]</f>
        <v>＠団体住所＠</v>
      </c>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row>
    <row r="19" spans="1:51" ht="15" customHeight="1">
      <c r="S19" s="161"/>
      <c r="T19" s="197" t="s">
        <v>0</v>
      </c>
      <c r="U19" s="197"/>
      <c r="V19" s="197"/>
      <c r="W19" s="197"/>
      <c r="X19" s="93" t="str">
        <f>入力内容[団体_名称]</f>
        <v>＠団体名＠</v>
      </c>
      <c r="Y19" s="93"/>
      <c r="Z19" s="93"/>
      <c r="AA19" s="93"/>
      <c r="AB19" s="93"/>
      <c r="AC19" s="93"/>
      <c r="AD19" s="93"/>
      <c r="AE19" s="93"/>
      <c r="AF19" s="93"/>
      <c r="AG19" s="93"/>
      <c r="AH19" s="93"/>
      <c r="AI19" s="93"/>
      <c r="AJ19" s="93"/>
      <c r="AK19" s="93"/>
      <c r="AL19" s="93"/>
      <c r="AM19" s="93"/>
      <c r="AN19" s="93"/>
      <c r="AO19" s="93"/>
      <c r="AP19" s="93"/>
      <c r="AQ19" s="93"/>
      <c r="AR19" s="93"/>
      <c r="AS19" s="93"/>
      <c r="AT19" s="161"/>
      <c r="AU19" s="161"/>
      <c r="AV19" s="221"/>
      <c r="AW19" s="161"/>
      <c r="AX19" s="226"/>
      <c r="AY19" s="161"/>
    </row>
    <row r="20" spans="1:51" ht="15" customHeight="1">
      <c r="S20" s="166"/>
      <c r="T20" s="157"/>
      <c r="U20" s="157"/>
      <c r="V20" s="157"/>
      <c r="W20" s="157"/>
      <c r="X20" s="198" t="str">
        <f>入力内容[団体_代表者氏名]</f>
        <v>＠代表者氏名＠</v>
      </c>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66"/>
      <c r="AU20" s="166"/>
      <c r="AV20" s="222" t="s">
        <v>261</v>
      </c>
      <c r="AW20" s="222"/>
      <c r="AX20" s="222"/>
      <c r="AY20" s="166"/>
    </row>
    <row r="21" spans="1:51" ht="30" customHeight="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row>
    <row r="22" spans="1:51" ht="30" customHeight="1">
      <c r="AY22" s="227" t="s">
        <v>284</v>
      </c>
    </row>
    <row r="23" spans="1:51" ht="30" customHeight="1">
      <c r="A23" s="158" t="s">
        <v>238</v>
      </c>
      <c r="B23" s="163"/>
      <c r="C23" s="163"/>
      <c r="D23" s="163"/>
      <c r="E23" s="167"/>
      <c r="F23" s="172" t="s">
        <v>244</v>
      </c>
      <c r="G23" s="176"/>
      <c r="H23" s="180" t="s">
        <v>247</v>
      </c>
      <c r="I23" s="184"/>
      <c r="J23" s="184"/>
      <c r="K23" s="188"/>
      <c r="L23" s="188"/>
      <c r="M23" s="188"/>
      <c r="N23" s="188"/>
      <c r="O23" s="188"/>
      <c r="P23" s="188"/>
      <c r="Q23" s="195" t="s">
        <v>251</v>
      </c>
      <c r="R23" s="195"/>
      <c r="S23" s="195"/>
      <c r="T23" s="195"/>
      <c r="U23" s="195"/>
      <c r="V23" s="188"/>
      <c r="W23" s="188"/>
      <c r="X23" s="188"/>
      <c r="Y23" s="188"/>
      <c r="Z23" s="188"/>
      <c r="AA23" s="186"/>
      <c r="AB23" s="199"/>
      <c r="AC23" s="202" t="s">
        <v>254</v>
      </c>
      <c r="AD23" s="204"/>
      <c r="AE23" s="204"/>
      <c r="AF23" s="202" t="s">
        <v>257</v>
      </c>
      <c r="AG23" s="204"/>
      <c r="AH23" s="209"/>
      <c r="AI23" s="211"/>
      <c r="AJ23" s="213"/>
      <c r="AK23" s="215"/>
      <c r="AL23" s="213"/>
      <c r="AM23" s="215"/>
      <c r="AN23" s="213"/>
      <c r="AO23" s="215"/>
      <c r="AP23" s="213"/>
      <c r="AQ23" s="215"/>
      <c r="AR23" s="213"/>
      <c r="AS23" s="215"/>
      <c r="AT23" s="213"/>
      <c r="AU23" s="215"/>
      <c r="AV23" s="223"/>
      <c r="AW23" s="158" t="s">
        <v>4</v>
      </c>
      <c r="AX23" s="163"/>
      <c r="AY23" s="167"/>
    </row>
    <row r="24" spans="1:51" ht="30" customHeight="1">
      <c r="A24" s="159" t="s">
        <v>240</v>
      </c>
      <c r="B24" s="164"/>
      <c r="C24" s="164"/>
      <c r="D24" s="164"/>
      <c r="E24" s="168"/>
      <c r="F24" s="173"/>
      <c r="G24" s="177"/>
      <c r="H24" s="181" t="s">
        <v>44</v>
      </c>
      <c r="I24" s="185"/>
      <c r="J24" s="185"/>
      <c r="K24" s="189"/>
      <c r="L24" s="189"/>
      <c r="M24" s="189"/>
      <c r="N24" s="189"/>
      <c r="O24" s="189"/>
      <c r="P24" s="189"/>
      <c r="Q24" s="196" t="s">
        <v>155</v>
      </c>
      <c r="R24" s="196"/>
      <c r="S24" s="196"/>
      <c r="T24" s="196"/>
      <c r="U24" s="196"/>
      <c r="V24" s="189"/>
      <c r="W24" s="189"/>
      <c r="X24" s="189"/>
      <c r="Y24" s="189"/>
      <c r="Z24" s="189"/>
      <c r="AA24" s="196" t="s">
        <v>253</v>
      </c>
      <c r="AB24" s="200"/>
      <c r="AC24" s="203" t="s">
        <v>255</v>
      </c>
      <c r="AD24" s="205"/>
      <c r="AE24" s="205"/>
      <c r="AF24" s="203" t="s">
        <v>258</v>
      </c>
      <c r="AG24" s="205"/>
      <c r="AH24" s="210"/>
      <c r="AI24" s="212"/>
      <c r="AJ24" s="214"/>
      <c r="AK24" s="216"/>
      <c r="AL24" s="214"/>
      <c r="AM24" s="216"/>
      <c r="AN24" s="214"/>
      <c r="AO24" s="216"/>
      <c r="AP24" s="214"/>
      <c r="AQ24" s="216"/>
      <c r="AR24" s="214"/>
      <c r="AS24" s="216"/>
      <c r="AT24" s="214"/>
      <c r="AU24" s="216"/>
      <c r="AV24" s="224"/>
      <c r="AW24" s="160" t="s">
        <v>260</v>
      </c>
      <c r="AX24" s="165"/>
      <c r="AY24" s="169"/>
    </row>
    <row r="25" spans="1:51" ht="30" customHeight="1">
      <c r="A25" s="159" t="s">
        <v>241</v>
      </c>
      <c r="B25" s="164"/>
      <c r="C25" s="164"/>
      <c r="D25" s="164"/>
      <c r="E25" s="168"/>
      <c r="F25" s="173"/>
      <c r="G25" s="177"/>
      <c r="H25" s="182" t="s">
        <v>282</v>
      </c>
      <c r="I25" s="186"/>
      <c r="J25" s="186"/>
      <c r="K25" s="186"/>
      <c r="L25" s="186"/>
      <c r="M25" s="186"/>
      <c r="N25" s="186"/>
      <c r="O25" s="186"/>
      <c r="P25" s="186"/>
      <c r="Q25" s="186"/>
      <c r="R25" s="186"/>
      <c r="S25" s="186"/>
      <c r="T25" s="186"/>
      <c r="U25" s="186"/>
      <c r="V25" s="186"/>
      <c r="W25" s="186"/>
      <c r="X25" s="186"/>
      <c r="Y25" s="186"/>
      <c r="Z25" s="186"/>
      <c r="AA25" s="186"/>
      <c r="AB25" s="199"/>
      <c r="AC25" s="202" t="s">
        <v>256</v>
      </c>
      <c r="AD25" s="204"/>
      <c r="AE25" s="204"/>
      <c r="AF25" s="182"/>
      <c r="AG25" s="207"/>
      <c r="AH25" s="207"/>
      <c r="AI25" s="207"/>
      <c r="AJ25" s="207"/>
      <c r="AK25" s="207"/>
      <c r="AL25" s="186"/>
      <c r="AM25" s="217" t="s">
        <v>177</v>
      </c>
      <c r="AN25" s="217"/>
      <c r="AO25" s="186"/>
      <c r="AP25" s="207"/>
      <c r="AQ25" s="207"/>
      <c r="AR25" s="207"/>
      <c r="AS25" s="207"/>
      <c r="AT25" s="207"/>
      <c r="AU25" s="207"/>
      <c r="AV25" s="186"/>
      <c r="AW25" s="225"/>
      <c r="AX25" s="161"/>
      <c r="AY25" s="228" t="s">
        <v>252</v>
      </c>
    </row>
    <row r="26" spans="1:51" ht="30" customHeight="1">
      <c r="A26" s="160" t="s">
        <v>242</v>
      </c>
      <c r="B26" s="165"/>
      <c r="C26" s="165"/>
      <c r="D26" s="165"/>
      <c r="E26" s="169"/>
      <c r="F26" s="174"/>
      <c r="G26" s="178"/>
      <c r="H26" s="183"/>
      <c r="I26" s="187"/>
      <c r="J26" s="187"/>
      <c r="K26" s="187"/>
      <c r="L26" s="187"/>
      <c r="M26" s="187"/>
      <c r="N26" s="187"/>
      <c r="O26" s="187"/>
      <c r="P26" s="187"/>
      <c r="Q26" s="187"/>
      <c r="R26" s="187"/>
      <c r="S26" s="187"/>
      <c r="T26" s="187"/>
      <c r="U26" s="187"/>
      <c r="V26" s="187"/>
      <c r="W26" s="187"/>
      <c r="X26" s="187"/>
      <c r="Y26" s="187"/>
      <c r="Z26" s="187"/>
      <c r="AA26" s="187"/>
      <c r="AB26" s="201"/>
      <c r="AC26" s="203" t="s">
        <v>255</v>
      </c>
      <c r="AD26" s="205"/>
      <c r="AE26" s="205"/>
      <c r="AF26" s="206"/>
      <c r="AG26" s="208"/>
      <c r="AH26" s="208"/>
      <c r="AI26" s="208"/>
      <c r="AJ26" s="208"/>
      <c r="AK26" s="208"/>
      <c r="AL26" s="166"/>
      <c r="AM26" s="218"/>
      <c r="AN26" s="218"/>
      <c r="AO26" s="166"/>
      <c r="AP26" s="208"/>
      <c r="AQ26" s="208"/>
      <c r="AR26" s="208"/>
      <c r="AS26" s="208"/>
      <c r="AT26" s="208"/>
      <c r="AU26" s="208"/>
      <c r="AV26" s="166"/>
      <c r="AW26" s="206"/>
      <c r="AX26" s="166"/>
      <c r="AY26" s="229" t="s">
        <v>142</v>
      </c>
    </row>
    <row r="27" spans="1:51" ht="30" customHeight="1"/>
    <row r="28" spans="1:51" ht="30" customHeight="1">
      <c r="A28" s="161"/>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row>
  </sheetData>
  <mergeCells count="49">
    <mergeCell ref="A2:AY2"/>
    <mergeCell ref="A11:D11"/>
    <mergeCell ref="E11:AY11"/>
    <mergeCell ref="O12:AN12"/>
    <mergeCell ref="H16:J16"/>
    <mergeCell ref="K16:M16"/>
    <mergeCell ref="N16:Q16"/>
    <mergeCell ref="R16:T16"/>
    <mergeCell ref="U16:W16"/>
    <mergeCell ref="X16:Z16"/>
    <mergeCell ref="AA16:AC16"/>
    <mergeCell ref="X18:AX18"/>
    <mergeCell ref="X19:AS19"/>
    <mergeCell ref="X20:AS20"/>
    <mergeCell ref="AV20:AX20"/>
    <mergeCell ref="A23:E23"/>
    <mergeCell ref="H23:J23"/>
    <mergeCell ref="Q23:U23"/>
    <mergeCell ref="AC23:AE23"/>
    <mergeCell ref="AF23:AH23"/>
    <mergeCell ref="AW23:AY23"/>
    <mergeCell ref="A24:E24"/>
    <mergeCell ref="H24:J24"/>
    <mergeCell ref="Q24:U24"/>
    <mergeCell ref="AA24:AB24"/>
    <mergeCell ref="AC24:AE24"/>
    <mergeCell ref="AF24:AH24"/>
    <mergeCell ref="AW24:AY24"/>
    <mergeCell ref="A25:E25"/>
    <mergeCell ref="AC25:AE25"/>
    <mergeCell ref="A26:E26"/>
    <mergeCell ref="H26:AB26"/>
    <mergeCell ref="AC26:AE26"/>
    <mergeCell ref="F8:L9"/>
    <mergeCell ref="M8:AV9"/>
    <mergeCell ref="T19:W20"/>
    <mergeCell ref="F23:G26"/>
    <mergeCell ref="K23:P24"/>
    <mergeCell ref="V23:Z24"/>
    <mergeCell ref="AI23:AJ24"/>
    <mergeCell ref="AK23:AL24"/>
    <mergeCell ref="AM23:AN24"/>
    <mergeCell ref="AO23:AP24"/>
    <mergeCell ref="AQ23:AR24"/>
    <mergeCell ref="AS23:AT24"/>
    <mergeCell ref="AU23:AV24"/>
    <mergeCell ref="AG25:AK26"/>
    <mergeCell ref="AM25:AN26"/>
    <mergeCell ref="AP25:AU26"/>
  </mergeCells>
  <phoneticPr fontId="20"/>
  <dataValidations count="1">
    <dataValidation allowBlank="1" showDropDown="0" showInputMessage="1" showErrorMessage="1" prompt="代表者氏名の判子か、団体代表の判子を押印します。_x000a_※団体代表の印は「○○○実行委員会 実行委員長之印」というように、「(団体名)(代表肩書)の印」といったものを押印します。_x000a_※団体の判子が「○○○実行委員会之印」というように、「(団体名)之印」の場合は、隣に代表者氏名の判子を押印します。" sqref="AV20:AX20"/>
  </dataValidations>
  <printOptions horizontalCentered="1"/>
  <pageMargins left="0.59055118110236215" right="0.59055118110236215" top="0.39370078740157477" bottom="0.39370078740157477" header="0.3" footer="0.19685039370078738"/>
  <headerFooter>
    <oddFooter xml:space="preserve">&amp;R&amp;P/&amp;N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5" tint="0.8"/>
  </sheetPr>
  <dimension ref="A1:AY17"/>
  <sheetViews>
    <sheetView view="pageBreakPreview" zoomScaleSheetLayoutView="100" workbookViewId="0">
      <selection activeCell="AI13" sqref="AI13:AY13"/>
    </sheetView>
  </sheetViews>
  <sheetFormatPr defaultColWidth="1.625" defaultRowHeight="18" customHeight="1"/>
  <cols>
    <col min="1" max="16384" width="1.625" style="23"/>
  </cols>
  <sheetData>
    <row r="1" spans="1:51" ht="18" customHeight="1">
      <c r="A1" s="27" t="s">
        <v>164</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row>
    <row r="2" spans="1:51" ht="18" customHeight="1">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row>
    <row r="3" spans="1:51" ht="18" customHeight="1">
      <c r="A3" s="143" t="s">
        <v>166</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row>
    <row r="5" spans="1:51" ht="18" customHeight="1">
      <c r="A5" s="27" t="s">
        <v>167</v>
      </c>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row>
    <row r="6" spans="1:51" ht="18" customHeight="1">
      <c r="A6" s="142"/>
      <c r="B6" s="142"/>
      <c r="C6" s="142"/>
      <c r="D6" s="142"/>
      <c r="E6" s="142"/>
      <c r="F6" s="142"/>
      <c r="G6" s="142"/>
      <c r="H6" s="143" t="s">
        <v>169</v>
      </c>
      <c r="I6" s="143"/>
      <c r="J6" s="143" t="str">
        <f>入力内容[事業計画_事業名称]</f>
        <v>＠事業名称＠</v>
      </c>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t="s">
        <v>130</v>
      </c>
      <c r="AJ6" s="143"/>
      <c r="AK6" s="142"/>
      <c r="AL6" s="142"/>
      <c r="AM6" s="142"/>
      <c r="AN6" s="142"/>
      <c r="AO6" s="142"/>
      <c r="AP6" s="142"/>
      <c r="AQ6" s="142"/>
      <c r="AR6" s="142"/>
      <c r="AS6" s="142"/>
      <c r="AT6" s="142"/>
      <c r="AU6" s="142"/>
      <c r="AV6" s="142"/>
      <c r="AW6" s="142"/>
      <c r="AX6" s="142"/>
      <c r="AY6" s="142"/>
    </row>
    <row r="8" spans="1:51" ht="18" customHeight="1">
      <c r="A8" s="230" t="str">
        <f>'03_規則第5号様式_着手届'!A13</f>
        <v>令和　年　月　日</v>
      </c>
      <c r="B8" s="230"/>
      <c r="C8" s="230"/>
      <c r="D8" s="230"/>
      <c r="E8" s="230"/>
      <c r="F8" s="230"/>
      <c r="G8" s="230"/>
      <c r="H8" s="230"/>
      <c r="I8" s="230"/>
      <c r="J8" s="230"/>
      <c r="K8" s="230"/>
      <c r="L8" s="230"/>
      <c r="M8" s="230"/>
      <c r="N8" s="230"/>
      <c r="O8" s="230"/>
      <c r="P8" s="143" t="s">
        <v>158</v>
      </c>
      <c r="Q8" s="143"/>
      <c r="R8" s="143"/>
      <c r="S8" s="143"/>
      <c r="T8" s="143"/>
      <c r="U8" s="143"/>
      <c r="V8" s="143"/>
      <c r="W8" s="143"/>
      <c r="X8" s="143"/>
      <c r="Y8" s="143">
        <f>'03_規則第5号様式_着手届'!Y13</f>
        <v>0</v>
      </c>
      <c r="Z8" s="143"/>
      <c r="AA8" s="143"/>
      <c r="AB8" s="143" t="s">
        <v>170</v>
      </c>
      <c r="AC8" s="143"/>
      <c r="AD8" s="143"/>
      <c r="AE8" s="143"/>
      <c r="AF8" s="143"/>
      <c r="AG8" s="143"/>
      <c r="AH8" s="143"/>
      <c r="AI8" s="143"/>
      <c r="AJ8" s="143"/>
      <c r="AK8" s="146" t="s">
        <v>42</v>
      </c>
      <c r="AL8" s="146"/>
      <c r="AM8" s="146"/>
      <c r="AN8" s="146"/>
      <c r="AO8" s="146"/>
      <c r="AP8" s="146"/>
      <c r="AQ8" s="146"/>
      <c r="AR8" s="146"/>
      <c r="AS8" s="146"/>
      <c r="AT8" s="146"/>
      <c r="AU8" s="146"/>
      <c r="AV8" s="146"/>
      <c r="AW8" s="146"/>
      <c r="AX8" s="146"/>
    </row>
    <row r="9" spans="1:51" ht="18" customHeight="1">
      <c r="A9" s="23" t="s">
        <v>287</v>
      </c>
    </row>
    <row r="11" spans="1:51" ht="18" customHeight="1">
      <c r="A11" s="231" t="s">
        <v>34</v>
      </c>
      <c r="B11" s="231"/>
      <c r="C11" s="231"/>
      <c r="D11" s="231"/>
      <c r="E11" s="231"/>
      <c r="F11" s="231"/>
      <c r="G11" s="231"/>
      <c r="H11" s="231"/>
      <c r="I11" s="231"/>
      <c r="J11" s="231"/>
      <c r="K11" s="231"/>
      <c r="L11" s="231"/>
      <c r="M11" s="231"/>
      <c r="N11" s="231"/>
      <c r="O11" s="231"/>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row>
    <row r="13" spans="1:51" ht="18" customHeight="1">
      <c r="S13" s="148" t="s">
        <v>5</v>
      </c>
      <c r="T13" s="148"/>
      <c r="U13" s="148"/>
      <c r="V13" s="148"/>
      <c r="W13" s="148"/>
      <c r="X13" s="148"/>
      <c r="Y13" s="148"/>
      <c r="Z13" s="148"/>
      <c r="AA13" s="148"/>
      <c r="AB13" s="28" t="str">
        <f>'01_第1号様式_交付申請書'!D5</f>
        <v>〒000-0000</v>
      </c>
      <c r="AC13" s="28"/>
      <c r="AD13" s="28"/>
      <c r="AE13" s="28"/>
      <c r="AF13" s="28"/>
      <c r="AG13" s="28"/>
      <c r="AH13" s="28"/>
      <c r="AI13" s="150" t="str">
        <f>'01_第1号様式_交付申請書'!E5</f>
        <v>＠団体住所＠</v>
      </c>
      <c r="AJ13" s="28"/>
      <c r="AK13" s="28"/>
      <c r="AL13" s="28"/>
      <c r="AM13" s="28"/>
      <c r="AN13" s="28"/>
      <c r="AO13" s="28"/>
      <c r="AP13" s="28"/>
      <c r="AQ13" s="28"/>
      <c r="AR13" s="28"/>
      <c r="AS13" s="28"/>
      <c r="AT13" s="28"/>
      <c r="AU13" s="28"/>
      <c r="AV13" s="28"/>
      <c r="AW13" s="28"/>
      <c r="AX13" s="28"/>
      <c r="AY13" s="28"/>
    </row>
    <row r="14" spans="1:51" ht="18" customHeight="1">
      <c r="S14" s="148" t="s">
        <v>280</v>
      </c>
      <c r="T14" s="148"/>
      <c r="U14" s="148"/>
      <c r="V14" s="148"/>
      <c r="W14" s="148"/>
      <c r="X14" s="148"/>
      <c r="Y14" s="148"/>
      <c r="Z14" s="148"/>
      <c r="AA14" s="148"/>
      <c r="AB14" s="143" t="str">
        <f>'01_第1号様式_交付申請書'!D6</f>
        <v>＠団体名＠</v>
      </c>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row>
    <row r="15" spans="1:51" ht="18" customHeight="1">
      <c r="S15" s="148" t="s">
        <v>157</v>
      </c>
      <c r="T15" s="148"/>
      <c r="U15" s="148"/>
      <c r="V15" s="148"/>
      <c r="W15" s="148"/>
      <c r="X15" s="148"/>
      <c r="Y15" s="148"/>
      <c r="Z15" s="148"/>
      <c r="AA15" s="148"/>
      <c r="AB15" s="143" t="str">
        <f>'01_第1号様式_交付申請書'!D7</f>
        <v>＠代表者氏名＠</v>
      </c>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row>
    <row r="17" spans="1:51" ht="18" customHeight="1">
      <c r="A17" s="144" t="s">
        <v>156</v>
      </c>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row>
  </sheetData>
  <mergeCells count="20">
    <mergeCell ref="A1:AY1"/>
    <mergeCell ref="A3:AY3"/>
    <mergeCell ref="A5:AY5"/>
    <mergeCell ref="H6:I6"/>
    <mergeCell ref="J6:AH6"/>
    <mergeCell ref="AI6:AJ6"/>
    <mergeCell ref="A8:O8"/>
    <mergeCell ref="P8:X8"/>
    <mergeCell ref="Y8:AA8"/>
    <mergeCell ref="AB8:AJ8"/>
    <mergeCell ref="AK8:AX8"/>
    <mergeCell ref="A11:O11"/>
    <mergeCell ref="S13:AA13"/>
    <mergeCell ref="AB13:AH13"/>
    <mergeCell ref="AI13:AY13"/>
    <mergeCell ref="S14:AA14"/>
    <mergeCell ref="AB14:AY14"/>
    <mergeCell ref="S15:AA15"/>
    <mergeCell ref="AB15:AY15"/>
    <mergeCell ref="A17:AY17"/>
  </mergeCells>
  <phoneticPr fontId="2" type="Hiragana"/>
  <dataValidations count="2">
    <dataValidation allowBlank="1" showDropDown="0" showInputMessage="1" showErrorMessage="1" prompt="提出日を記入します。_x000a__x000a_次のように入力します。_x000a_2024/4/1_x000a_令和6年4月1日" sqref="A11:O11"/>
    <dataValidation allowBlank="1" showDropDown="0" showInputMessage="1" showErrorMessage="1" prompt="事業の実施が完了し、経費の支払い等、今年度の作業が全て終わった日を記入します。_x000a__x000a_次のように入力します。_x000a_2024/4/1_x000a_令和6年4月1日" sqref="AK8:AX8"/>
  </dataValidations>
  <printOptions horizontalCentered="1"/>
  <pageMargins left="0.59055118110236215" right="0.59055118110236215" top="0.39370078740157477" bottom="0.39370078740157477" header="0.3" footer="0.19685039370078738"/>
  <headerFooter>
    <oddFooter xml:space="preserve">&amp;R&amp;P/&amp;N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7" tint="0.8"/>
  </sheetPr>
  <dimension ref="A1:E22"/>
  <sheetViews>
    <sheetView view="pageBreakPreview" zoomScaleSheetLayoutView="100" workbookViewId="0">
      <selection activeCell="E17" sqref="E17"/>
    </sheetView>
  </sheetViews>
  <sheetFormatPr defaultRowHeight="13.5"/>
  <cols>
    <col min="1" max="1" width="4.375" style="22" customWidth="1"/>
    <col min="2" max="2" width="15.5" style="23" customWidth="1"/>
    <col min="3" max="3" width="18.5" style="23" customWidth="1"/>
    <col min="4" max="4" width="9.5" style="23" customWidth="1"/>
    <col min="5" max="5" width="33.5" style="23" customWidth="1"/>
    <col min="6" max="16384" width="9" style="23" customWidth="1"/>
  </cols>
  <sheetData>
    <row r="1" spans="1:5" s="26" customFormat="1">
      <c r="A1" s="27" t="s">
        <v>93</v>
      </c>
      <c r="B1" s="27"/>
      <c r="C1" s="27"/>
      <c r="D1" s="27"/>
      <c r="E1" s="27"/>
    </row>
    <row r="2" spans="1:5" ht="23.25" customHeight="1">
      <c r="A2" s="28" t="s">
        <v>90</v>
      </c>
      <c r="B2" s="28"/>
      <c r="C2" s="28"/>
      <c r="D2" s="28"/>
      <c r="E2" s="28"/>
    </row>
    <row r="3" spans="1:5" s="25" customFormat="1" ht="23.25" customHeight="1">
      <c r="A3" s="29"/>
      <c r="B3" s="40"/>
      <c r="C3" s="40"/>
      <c r="D3" s="40"/>
      <c r="E3" s="69" t="s">
        <v>34</v>
      </c>
    </row>
    <row r="4" spans="1:5" ht="23.25" customHeight="1">
      <c r="A4" s="30" t="s">
        <v>35</v>
      </c>
      <c r="B4" s="30"/>
      <c r="C4" s="30"/>
      <c r="D4" s="56"/>
      <c r="E4" s="31"/>
    </row>
    <row r="5" spans="1:5" ht="16.5" customHeight="1">
      <c r="A5" s="31"/>
      <c r="B5" s="31"/>
      <c r="C5" s="245" t="s">
        <v>5</v>
      </c>
      <c r="D5" s="253" t="str">
        <f>'01_第1号様式_交付申請書'!D5</f>
        <v>〒000-0000</v>
      </c>
      <c r="E5" s="262" t="str">
        <f>'01_第1号様式_交付申請書'!E5</f>
        <v>＠団体住所＠</v>
      </c>
    </row>
    <row r="6" spans="1:5" ht="16.5" customHeight="1">
      <c r="A6" s="31"/>
      <c r="B6" s="31"/>
      <c r="C6" s="245" t="s">
        <v>20</v>
      </c>
      <c r="D6" s="254" t="str">
        <f>'01_第1号様式_交付申請書'!D6</f>
        <v>＠団体名＠</v>
      </c>
      <c r="E6" s="254"/>
    </row>
    <row r="7" spans="1:5" ht="16.5" customHeight="1">
      <c r="A7" s="31"/>
      <c r="B7" s="31"/>
      <c r="C7" s="246" t="s">
        <v>62</v>
      </c>
      <c r="D7" s="255" t="str">
        <f>'01_第1号様式_交付申請書'!D7</f>
        <v>＠代表者氏名＠</v>
      </c>
      <c r="E7" s="255"/>
    </row>
    <row r="8" spans="1:5" ht="39" customHeight="1">
      <c r="A8" s="32" t="s">
        <v>95</v>
      </c>
      <c r="B8" s="32"/>
      <c r="C8" s="32"/>
      <c r="D8" s="32"/>
      <c r="E8" s="32"/>
    </row>
    <row r="9" spans="1:5">
      <c r="A9" s="232" t="s">
        <v>277</v>
      </c>
      <c r="B9" s="33"/>
      <c r="C9" s="33"/>
      <c r="D9" s="33"/>
      <c r="E9" s="33"/>
    </row>
    <row r="10" spans="1:5" ht="18" customHeight="1">
      <c r="A10" s="233" t="s">
        <v>81</v>
      </c>
      <c r="B10" s="239" t="s">
        <v>21</v>
      </c>
      <c r="C10" s="247" t="str">
        <f>'01_第1号様式_交付申請書'!C22</f>
        <v>＠事業名称＠</v>
      </c>
      <c r="D10" s="256"/>
      <c r="E10" s="263"/>
    </row>
    <row r="11" spans="1:5" ht="18" customHeight="1">
      <c r="A11" s="233" t="s">
        <v>82</v>
      </c>
      <c r="B11" s="239" t="s">
        <v>19</v>
      </c>
      <c r="C11" s="248" t="str">
        <f>入力内容[着手届_着手日]</f>
        <v>令和　年　月　日</v>
      </c>
      <c r="D11" s="257"/>
      <c r="E11" s="264"/>
    </row>
    <row r="12" spans="1:5" ht="18" customHeight="1">
      <c r="A12" s="233" t="s">
        <v>83</v>
      </c>
      <c r="B12" s="239" t="s">
        <v>9</v>
      </c>
      <c r="C12" s="248" t="str">
        <f>入力内容[完了届_完了日]</f>
        <v>令和　　年　　月　　日</v>
      </c>
      <c r="D12" s="257"/>
      <c r="E12" s="264"/>
    </row>
    <row r="13" spans="1:5" ht="34.5" customHeight="1">
      <c r="A13" s="233" t="s">
        <v>85</v>
      </c>
      <c r="B13" s="239" t="s">
        <v>141</v>
      </c>
      <c r="C13" s="249" t="s">
        <v>179</v>
      </c>
      <c r="D13" s="258"/>
      <c r="E13" s="265"/>
    </row>
    <row r="14" spans="1:5" ht="34.5" customHeight="1">
      <c r="A14" s="233" t="s">
        <v>86</v>
      </c>
      <c r="B14" s="239" t="s">
        <v>41</v>
      </c>
      <c r="C14" s="249" t="s">
        <v>279</v>
      </c>
      <c r="D14" s="258"/>
      <c r="E14" s="265"/>
    </row>
    <row r="15" spans="1:5" ht="18" customHeight="1">
      <c r="A15" s="233" t="s">
        <v>87</v>
      </c>
      <c r="B15" s="239" t="s">
        <v>96</v>
      </c>
      <c r="C15" s="250">
        <f>入力内容[収支予算_補助金交付額]</f>
        <v>0</v>
      </c>
      <c r="D15" s="259" t="str">
        <f>TEXT(入力内容[着手届_指令日],"ggge年m月d日")&amp;"付別海町指令第"&amp;入力内容[着手届_指令番号]&amp;"号"</f>
        <v>令和　年　月　日付別海町指令第0号</v>
      </c>
      <c r="E15" s="266"/>
    </row>
    <row r="16" spans="1:5" ht="18" customHeight="1">
      <c r="A16" s="234" t="s">
        <v>46</v>
      </c>
      <c r="B16" s="240" t="s">
        <v>97</v>
      </c>
      <c r="C16" s="251">
        <f>IFERROR(入力内容[収支決算_補助金精算額],"")</f>
        <v>0</v>
      </c>
      <c r="D16" s="260">
        <f>IFERROR(入力内容[収支決算_補助金返戻額],"")</f>
        <v>0</v>
      </c>
      <c r="E16" s="267"/>
    </row>
    <row r="17" spans="1:5" ht="18" customHeight="1">
      <c r="A17" s="235"/>
      <c r="B17" s="241"/>
      <c r="C17" s="252" t="s">
        <v>12</v>
      </c>
      <c r="D17" s="261"/>
      <c r="E17" s="268"/>
    </row>
    <row r="18" spans="1:5" s="25" customFormat="1" ht="18" customHeight="1">
      <c r="A18" s="236" t="s">
        <v>66</v>
      </c>
      <c r="B18" s="242"/>
      <c r="C18" s="242"/>
      <c r="D18" s="242"/>
      <c r="E18" s="269"/>
    </row>
    <row r="19" spans="1:5" s="25" customFormat="1" ht="18" customHeight="1">
      <c r="A19" s="237"/>
      <c r="B19" s="243" t="s">
        <v>99</v>
      </c>
      <c r="C19" s="243"/>
      <c r="D19" s="243"/>
      <c r="E19" s="270"/>
    </row>
    <row r="20" spans="1:5" ht="18" customHeight="1">
      <c r="A20" s="237"/>
      <c r="B20" s="243" t="s">
        <v>180</v>
      </c>
      <c r="C20" s="243"/>
      <c r="D20" s="243"/>
      <c r="E20" s="270"/>
    </row>
    <row r="21" spans="1:5" ht="18" customHeight="1">
      <c r="A21" s="237"/>
      <c r="B21" s="243" t="s">
        <v>104</v>
      </c>
      <c r="C21" s="243"/>
      <c r="D21" s="243"/>
      <c r="E21" s="270"/>
    </row>
    <row r="22" spans="1:5" ht="18" customHeight="1">
      <c r="A22" s="238"/>
      <c r="B22" s="244" t="s">
        <v>181</v>
      </c>
      <c r="C22" s="244"/>
      <c r="D22" s="244"/>
      <c r="E22" s="271"/>
    </row>
  </sheetData>
  <mergeCells count="21">
    <mergeCell ref="A1:E1"/>
    <mergeCell ref="A2:E2"/>
    <mergeCell ref="A4:C4"/>
    <mergeCell ref="D6:E6"/>
    <mergeCell ref="D7:E7"/>
    <mergeCell ref="A8:E8"/>
    <mergeCell ref="A9:E9"/>
    <mergeCell ref="C10:E10"/>
    <mergeCell ref="C11:E11"/>
    <mergeCell ref="C12:E12"/>
    <mergeCell ref="C13:E13"/>
    <mergeCell ref="C14:E14"/>
    <mergeCell ref="D15:E15"/>
    <mergeCell ref="D16:E16"/>
    <mergeCell ref="A18:E18"/>
    <mergeCell ref="B19:E19"/>
    <mergeCell ref="B20:E20"/>
    <mergeCell ref="B21:E21"/>
    <mergeCell ref="B22:E22"/>
    <mergeCell ref="A16:A17"/>
    <mergeCell ref="B16:B17"/>
  </mergeCells>
  <phoneticPr fontId="2" type="Hiragana"/>
  <dataValidations count="3">
    <dataValidation allowBlank="1" showDropDown="0" showInputMessage="1" showErrorMessage="1" prompt="実際に実施した事業内容を簡潔に記入します。_x000a_※「第1号様式 交付申請書」の「事業内容」を確認し、「～を実施した」「～を開催した」というように過去形で記入します。" sqref="C13:E13"/>
    <dataValidation allowBlank="1" showDropDown="0" showInputMessage="1" showErrorMessage="1" prompt="事業実施により得られた効果を記入します。_x000a_※「第1号様式 交付申請書」の「事業実施により期待できる効果」を確認して「～の実施により、～の効果があった」という書き方をします。" sqref="C14:E14"/>
    <dataValidation allowBlank="1" showDropDown="0" showInputMessage="1" showErrorMessage="1" prompt="提出日を記入します。_x000a__x000a_次のように入力します。_x000a_2024/4/1_x000a_令和6年4月1日" sqref="E3"/>
  </dataValidations>
  <printOptions horizontalCentered="1"/>
  <pageMargins left="0.59055118110236215" right="0.59055118110236215" top="0.39370078740157477" bottom="0.39370078740157477" header="0.3" footer="0.19685039370078738"/>
  <headerFooter>
    <oddFooter xml:space="preserve">&amp;R&amp;P/&amp;N </oddFooter>
  </headerFooter>
  <drawing r:id="rId2"/>
  <legacyDrawing r:id="rId3"/>
  <mc:AlternateContent>
    <mc:Choice xmlns:x14="http://schemas.microsoft.com/office/spreadsheetml/2009/9/main" Requires="x14">
      <controls>
        <mc:AlternateContent>
          <mc:Choice Requires="x14">
            <control shapeId="13313" r:id="rId4" name="チェック 1">
              <controlPr defaultSize="0" autoPict="0">
                <anchor moveWithCells="1">
                  <from xmlns:xdr="http://schemas.openxmlformats.org/drawingml/2006/spreadsheetDrawing">
                    <xdr:col>0</xdr:col>
                    <xdr:colOff>57150</xdr:colOff>
                    <xdr:row>18</xdr:row>
                    <xdr:rowOff>0</xdr:rowOff>
                  </from>
                  <to xmlns:xdr="http://schemas.openxmlformats.org/drawingml/2006/spreadsheetDrawing">
                    <xdr:col>1</xdr:col>
                    <xdr:colOff>28575</xdr:colOff>
                    <xdr:row>18</xdr:row>
                    <xdr:rowOff>209550</xdr:rowOff>
                  </to>
                </anchor>
              </controlPr>
            </control>
          </mc:Choice>
        </mc:AlternateContent>
        <mc:AlternateContent>
          <mc:Choice Requires="x14">
            <control shapeId="13314" r:id="rId5" name="チェック 2">
              <controlPr defaultSize="0" autoPict="0">
                <anchor moveWithCells="1">
                  <from xmlns:xdr="http://schemas.openxmlformats.org/drawingml/2006/spreadsheetDrawing">
                    <xdr:col>0</xdr:col>
                    <xdr:colOff>57150</xdr:colOff>
                    <xdr:row>19</xdr:row>
                    <xdr:rowOff>0</xdr:rowOff>
                  </from>
                  <to xmlns:xdr="http://schemas.openxmlformats.org/drawingml/2006/spreadsheetDrawing">
                    <xdr:col>1</xdr:col>
                    <xdr:colOff>28575</xdr:colOff>
                    <xdr:row>19</xdr:row>
                    <xdr:rowOff>209550</xdr:rowOff>
                  </to>
                </anchor>
              </controlPr>
            </control>
          </mc:Choice>
        </mc:AlternateContent>
        <mc:AlternateContent>
          <mc:Choice Requires="x14">
            <control shapeId="13315" r:id="rId6" name="チェック 3">
              <controlPr defaultSize="0" autoPict="0">
                <anchor moveWithCells="1">
                  <from xmlns:xdr="http://schemas.openxmlformats.org/drawingml/2006/spreadsheetDrawing">
                    <xdr:col>0</xdr:col>
                    <xdr:colOff>57150</xdr:colOff>
                    <xdr:row>20</xdr:row>
                    <xdr:rowOff>0</xdr:rowOff>
                  </from>
                  <to xmlns:xdr="http://schemas.openxmlformats.org/drawingml/2006/spreadsheetDrawing">
                    <xdr:col>1</xdr:col>
                    <xdr:colOff>28575</xdr:colOff>
                    <xdr:row>20</xdr:row>
                    <xdr:rowOff>209550</xdr:rowOff>
                  </to>
                </anchor>
              </controlPr>
            </control>
          </mc:Choice>
        </mc:AlternateContent>
        <mc:AlternateContent>
          <mc:Choice Requires="x14">
            <control shapeId="13316" r:id="rId7" name="チェック 4">
              <controlPr defaultSize="0" autoPict="0">
                <anchor moveWithCells="1">
                  <from xmlns:xdr="http://schemas.openxmlformats.org/drawingml/2006/spreadsheetDrawing">
                    <xdr:col>0</xdr:col>
                    <xdr:colOff>57150</xdr:colOff>
                    <xdr:row>21</xdr:row>
                    <xdr:rowOff>0</xdr:rowOff>
                  </from>
                  <to xmlns:xdr="http://schemas.openxmlformats.org/drawingml/2006/spreadsheetDrawing">
                    <xdr:col>1</xdr:col>
                    <xdr:colOff>28575</xdr:colOff>
                    <xdr:row>21</xdr:row>
                    <xdr:rowOff>209550</xdr:rowOff>
                  </to>
                </anchor>
              </controlPr>
            </control>
          </mc:Choice>
        </mc:AlternateContent>
        <mc:AlternateContent>
          <mc:Choice Requires="x14">
            <control shapeId="13317" r:id="rId8" name="チェック 5">
              <controlPr defaultSize="0" autoPict="0">
                <anchor moveWithCells="1">
                  <from xmlns:xdr="http://schemas.openxmlformats.org/drawingml/2006/spreadsheetDrawing">
                    <xdr:col>0</xdr:col>
                    <xdr:colOff>57150</xdr:colOff>
                    <xdr:row>20</xdr:row>
                    <xdr:rowOff>0</xdr:rowOff>
                  </from>
                  <to xmlns:xdr="http://schemas.openxmlformats.org/drawingml/2006/spreadsheetDrawing">
                    <xdr:col>1</xdr:col>
                    <xdr:colOff>28575</xdr:colOff>
                    <xdr:row>20</xdr:row>
                    <xdr:rowOff>209550</xdr:rowOff>
                  </to>
                </anchor>
              </controlPr>
            </control>
          </mc:Choice>
        </mc:AlternateContent>
        <mc:AlternateContent>
          <mc:Choice Requires="x14">
            <control shapeId="13318" r:id="rId9" name="チェック 6">
              <controlPr defaultSize="0" autoPict="0">
                <anchor moveWithCells="1">
                  <from xmlns:xdr="http://schemas.openxmlformats.org/drawingml/2006/spreadsheetDrawing">
                    <xdr:col>0</xdr:col>
                    <xdr:colOff>57150</xdr:colOff>
                    <xdr:row>21</xdr:row>
                    <xdr:rowOff>0</xdr:rowOff>
                  </from>
                  <to xmlns:xdr="http://schemas.openxmlformats.org/drawingml/2006/spreadsheetDrawing">
                    <xdr:col>1</xdr:col>
                    <xdr:colOff>28575</xdr:colOff>
                    <xdr:row>21</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7" tint="0.8"/>
    <pageSetUpPr fitToPage="1"/>
  </sheetPr>
  <dimension ref="A1:L55"/>
  <sheetViews>
    <sheetView view="pageBreakPreview" topLeftCell="A10" zoomScaleSheetLayoutView="100" workbookViewId="0">
      <selection activeCell="F28" sqref="F28"/>
    </sheetView>
  </sheetViews>
  <sheetFormatPr defaultRowHeight="13.5"/>
  <cols>
    <col min="1" max="1" width="2.625" style="82" customWidth="1"/>
    <col min="2" max="3" width="17.125" style="82" customWidth="1"/>
    <col min="4" max="4" width="9.875" style="82" customWidth="1"/>
    <col min="5" max="5" width="3" style="82" customWidth="1"/>
    <col min="6" max="6" width="9.875" style="82" customWidth="1"/>
    <col min="7" max="7" width="3" style="82" customWidth="1"/>
    <col min="8" max="9" width="9.875" style="82" customWidth="1"/>
    <col min="10" max="10" width="0.625" style="82" customWidth="1"/>
    <col min="11" max="11" width="12.5" style="83" bestFit="1" customWidth="1"/>
    <col min="12" max="12" width="8.75" style="82" customWidth="1"/>
    <col min="13" max="16384" width="9" style="82" customWidth="1"/>
  </cols>
  <sheetData>
    <row r="1" spans="1:11" s="85" customFormat="1" ht="12.75" customHeight="1">
      <c r="A1" s="84" t="s">
        <v>113</v>
      </c>
      <c r="J1" s="84"/>
      <c r="K1" s="83"/>
    </row>
    <row r="2" spans="1:11" s="85" customFormat="1" ht="23.25" customHeight="1">
      <c r="A2" s="86" t="s">
        <v>28</v>
      </c>
      <c r="B2" s="86"/>
      <c r="C2" s="86"/>
      <c r="D2" s="86"/>
      <c r="E2" s="86"/>
      <c r="F2" s="86"/>
      <c r="G2" s="86"/>
      <c r="H2" s="86"/>
      <c r="I2" s="86"/>
      <c r="J2" s="86"/>
      <c r="K2" s="83"/>
    </row>
    <row r="3" spans="1:11" s="85" customFormat="1" ht="23.25" customHeight="1">
      <c r="D3" s="115" t="s">
        <v>136</v>
      </c>
      <c r="E3" s="115" t="str">
        <f>入力内容[団体_名称]</f>
        <v>＠団体名＠</v>
      </c>
      <c r="F3" s="115"/>
      <c r="G3" s="115"/>
      <c r="H3" s="115"/>
      <c r="I3" s="115"/>
      <c r="J3" s="135"/>
      <c r="K3" s="283"/>
    </row>
    <row r="4" spans="1:11">
      <c r="A4" s="82" t="s">
        <v>172</v>
      </c>
      <c r="J4" s="93"/>
    </row>
    <row r="5" spans="1:11">
      <c r="A5" s="87"/>
      <c r="B5" s="99" t="s">
        <v>212</v>
      </c>
      <c r="C5" s="99" t="s">
        <v>108</v>
      </c>
      <c r="D5" s="99" t="s">
        <v>110</v>
      </c>
      <c r="E5" s="99"/>
      <c r="F5" s="99"/>
      <c r="G5" s="99"/>
      <c r="H5" s="99"/>
      <c r="I5" s="99" t="s">
        <v>94</v>
      </c>
      <c r="J5" s="136"/>
      <c r="K5" s="83" t="s">
        <v>112</v>
      </c>
    </row>
    <row r="6" spans="1:11">
      <c r="A6" s="88"/>
      <c r="B6" s="100" t="s">
        <v>227</v>
      </c>
      <c r="C6" s="100" t="str">
        <f>IFERROR(入力内容[事業計画_補助区分],"")</f>
        <v/>
      </c>
      <c r="D6" s="116">
        <f>入力内容[収支決算_補助対象経費_小計]</f>
        <v>0</v>
      </c>
      <c r="E6" s="119"/>
      <c r="F6" s="119"/>
      <c r="G6" s="122" t="s">
        <v>111</v>
      </c>
      <c r="H6" s="123" t="str">
        <f>IFERROR("補助率"&amp;入力内容[事業計画_補助割合表示],"")</f>
        <v>補助率</v>
      </c>
      <c r="I6" s="128">
        <f>IFERROR(MIN(入力内容[収支決算_補助対象経費*補助率],入力内容[事業計画_補助上限額]),"")</f>
        <v>0</v>
      </c>
      <c r="J6" s="137"/>
      <c r="K6" s="109" t="str">
        <f t="shared" ref="K6:K11" si="0">IFERROR(_xlfn.FORMULATEXT(I6),"")</f>
        <v>=IFERROR(MIN(入力内容[収支決算_補助対象経費*補助率],入力内容[事業計画_補助上限額]),"")</v>
      </c>
    </row>
    <row r="7" spans="1:11">
      <c r="A7" s="88"/>
      <c r="B7" s="101"/>
      <c r="C7" s="101"/>
      <c r="D7" s="117"/>
      <c r="E7" s="120"/>
      <c r="F7" s="120"/>
      <c r="G7" s="120"/>
      <c r="H7" s="124"/>
      <c r="I7" s="129"/>
      <c r="J7" s="137"/>
      <c r="K7" s="109" t="str">
        <f t="shared" si="0"/>
        <v/>
      </c>
    </row>
    <row r="8" spans="1:11">
      <c r="A8" s="88"/>
      <c r="B8" s="101"/>
      <c r="C8" s="101"/>
      <c r="D8" s="117"/>
      <c r="E8" s="120"/>
      <c r="F8" s="120"/>
      <c r="G8" s="120"/>
      <c r="H8" s="124"/>
      <c r="I8" s="129"/>
      <c r="J8" s="137"/>
      <c r="K8" s="109" t="str">
        <f t="shared" si="0"/>
        <v/>
      </c>
    </row>
    <row r="9" spans="1:11">
      <c r="A9" s="88"/>
      <c r="B9" s="101"/>
      <c r="C9" s="101"/>
      <c r="D9" s="117"/>
      <c r="E9" s="120"/>
      <c r="F9" s="120"/>
      <c r="G9" s="120"/>
      <c r="H9" s="124"/>
      <c r="I9" s="129"/>
      <c r="J9" s="137"/>
      <c r="K9" s="109" t="str">
        <f t="shared" si="0"/>
        <v/>
      </c>
    </row>
    <row r="10" spans="1:11">
      <c r="A10" s="88"/>
      <c r="B10" s="101"/>
      <c r="C10" s="111"/>
      <c r="D10" s="118"/>
      <c r="E10" s="121"/>
      <c r="F10" s="121"/>
      <c r="G10" s="121"/>
      <c r="H10" s="125"/>
      <c r="I10" s="130"/>
      <c r="J10" s="137"/>
      <c r="K10" s="109" t="str">
        <f t="shared" si="0"/>
        <v/>
      </c>
    </row>
    <row r="11" spans="1:11">
      <c r="A11" s="88"/>
      <c r="B11" s="102" t="s">
        <v>103</v>
      </c>
      <c r="C11" s="112"/>
      <c r="D11" s="112"/>
      <c r="E11" s="112"/>
      <c r="F11" s="112"/>
      <c r="G11" s="112"/>
      <c r="H11" s="126"/>
      <c r="I11" s="131">
        <f>SUBTOTAL(109,決算_収入[列9])</f>
        <v>0</v>
      </c>
      <c r="J11" s="137"/>
      <c r="K11" s="109" t="str">
        <f t="shared" si="0"/>
        <v>=SUBTOTAL(109,[列9])</v>
      </c>
    </row>
    <row r="12" spans="1:11">
      <c r="I12" s="281" t="str">
        <f>IF(入力内容[収支予算_補助金交付額]&lt;I6,"!補助金額が当初交付決定額を上回る場合は別海町総合政策課にご連絡ください!","")</f>
        <v/>
      </c>
      <c r="J12" s="93"/>
      <c r="K12" s="109"/>
    </row>
    <row r="13" spans="1:11">
      <c r="A13" s="82" t="s">
        <v>173</v>
      </c>
      <c r="J13" s="93"/>
      <c r="K13" s="109"/>
    </row>
    <row r="14" spans="1:11">
      <c r="A14" s="89"/>
      <c r="B14" s="103" t="s">
        <v>212</v>
      </c>
      <c r="C14" s="103" t="s">
        <v>109</v>
      </c>
      <c r="D14" s="103" t="s">
        <v>110</v>
      </c>
      <c r="E14" s="103"/>
      <c r="F14" s="103"/>
      <c r="G14" s="103"/>
      <c r="H14" s="103"/>
      <c r="I14" s="103" t="s">
        <v>94</v>
      </c>
      <c r="J14" s="138"/>
      <c r="K14" s="141" t="str">
        <f t="shared" ref="K14:K26" si="1">IFERROR(_xlfn.FORMULATEXT(I14),"")</f>
        <v/>
      </c>
    </row>
    <row r="15" spans="1:11">
      <c r="A15" s="90" t="s">
        <v>151</v>
      </c>
      <c r="B15" s="101"/>
      <c r="C15" s="101"/>
      <c r="D15" s="117"/>
      <c r="E15" s="120"/>
      <c r="F15" s="120"/>
      <c r="G15" s="120"/>
      <c r="H15" s="124"/>
      <c r="I15" s="132"/>
      <c r="J15" s="139"/>
      <c r="K15" s="141" t="str">
        <f t="shared" si="1"/>
        <v/>
      </c>
    </row>
    <row r="16" spans="1:11">
      <c r="A16" s="90"/>
      <c r="B16" s="101"/>
      <c r="C16" s="101"/>
      <c r="D16" s="117"/>
      <c r="E16" s="120"/>
      <c r="F16" s="120"/>
      <c r="G16" s="120"/>
      <c r="H16" s="124"/>
      <c r="I16" s="132"/>
      <c r="J16" s="139"/>
      <c r="K16" s="141" t="str">
        <f t="shared" si="1"/>
        <v/>
      </c>
    </row>
    <row r="17" spans="1:11">
      <c r="A17" s="90"/>
      <c r="B17" s="101"/>
      <c r="C17" s="101"/>
      <c r="D17" s="117"/>
      <c r="E17" s="120"/>
      <c r="F17" s="120"/>
      <c r="G17" s="120"/>
      <c r="H17" s="124"/>
      <c r="I17" s="132"/>
      <c r="J17" s="139"/>
      <c r="K17" s="141" t="str">
        <f t="shared" si="1"/>
        <v/>
      </c>
    </row>
    <row r="18" spans="1:11">
      <c r="A18" s="90"/>
      <c r="B18" s="101"/>
      <c r="C18" s="101"/>
      <c r="D18" s="117"/>
      <c r="E18" s="120"/>
      <c r="F18" s="120"/>
      <c r="G18" s="120"/>
      <c r="H18" s="124"/>
      <c r="I18" s="132"/>
      <c r="J18" s="139"/>
      <c r="K18" s="141" t="str">
        <f t="shared" si="1"/>
        <v/>
      </c>
    </row>
    <row r="19" spans="1:11">
      <c r="A19" s="90"/>
      <c r="B19" s="101"/>
      <c r="C19" s="101"/>
      <c r="D19" s="117"/>
      <c r="E19" s="120"/>
      <c r="F19" s="120"/>
      <c r="G19" s="120"/>
      <c r="H19" s="124"/>
      <c r="I19" s="132"/>
      <c r="J19" s="139"/>
      <c r="K19" s="141" t="str">
        <f t="shared" si="1"/>
        <v/>
      </c>
    </row>
    <row r="20" spans="1:11">
      <c r="A20" s="90"/>
      <c r="B20" s="101"/>
      <c r="C20" s="101"/>
      <c r="D20" s="117"/>
      <c r="E20" s="120"/>
      <c r="F20" s="120"/>
      <c r="G20" s="120"/>
      <c r="H20" s="124"/>
      <c r="I20" s="132"/>
      <c r="J20" s="139"/>
      <c r="K20" s="141" t="str">
        <f t="shared" si="1"/>
        <v/>
      </c>
    </row>
    <row r="21" spans="1:11">
      <c r="A21" s="90"/>
      <c r="B21" s="101"/>
      <c r="C21" s="101"/>
      <c r="D21" s="117"/>
      <c r="E21" s="120"/>
      <c r="F21" s="120"/>
      <c r="G21" s="120"/>
      <c r="H21" s="124"/>
      <c r="I21" s="132"/>
      <c r="J21" s="139"/>
      <c r="K21" s="141" t="str">
        <f t="shared" si="1"/>
        <v/>
      </c>
    </row>
    <row r="22" spans="1:11">
      <c r="A22" s="90"/>
      <c r="B22" s="101"/>
      <c r="C22" s="101"/>
      <c r="D22" s="117"/>
      <c r="E22" s="120"/>
      <c r="F22" s="120"/>
      <c r="G22" s="120"/>
      <c r="H22" s="124"/>
      <c r="I22" s="132"/>
      <c r="J22" s="139"/>
      <c r="K22" s="141" t="str">
        <f t="shared" si="1"/>
        <v/>
      </c>
    </row>
    <row r="23" spans="1:11">
      <c r="A23" s="90"/>
      <c r="B23" s="101"/>
      <c r="C23" s="101"/>
      <c r="D23" s="117"/>
      <c r="E23" s="120"/>
      <c r="F23" s="120"/>
      <c r="G23" s="120"/>
      <c r="H23" s="124"/>
      <c r="I23" s="132"/>
      <c r="J23" s="139"/>
      <c r="K23" s="141" t="str">
        <f t="shared" si="1"/>
        <v/>
      </c>
    </row>
    <row r="24" spans="1:11">
      <c r="A24" s="90"/>
      <c r="B24" s="101"/>
      <c r="C24" s="101"/>
      <c r="D24" s="117"/>
      <c r="E24" s="120"/>
      <c r="F24" s="120"/>
      <c r="G24" s="120"/>
      <c r="H24" s="124"/>
      <c r="I24" s="132"/>
      <c r="J24" s="139"/>
      <c r="K24" s="141" t="str">
        <f t="shared" si="1"/>
        <v/>
      </c>
    </row>
    <row r="25" spans="1:11">
      <c r="A25" s="91"/>
      <c r="B25" s="104" t="s">
        <v>107</v>
      </c>
      <c r="C25" s="113"/>
      <c r="D25" s="113"/>
      <c r="E25" s="113"/>
      <c r="F25" s="113"/>
      <c r="G25" s="113"/>
      <c r="H25" s="127"/>
      <c r="I25" s="133">
        <f>SUBTOTAL(109,決算_支出_対象[列8])</f>
        <v>0</v>
      </c>
      <c r="J25" s="139"/>
      <c r="K25" s="141" t="str">
        <f t="shared" si="1"/>
        <v>=SUBTOTAL(109,[列8])</v>
      </c>
    </row>
    <row r="26" spans="1:11">
      <c r="A26" s="92" t="s">
        <v>228</v>
      </c>
      <c r="B26" s="101"/>
      <c r="C26" s="101"/>
      <c r="D26" s="117"/>
      <c r="E26" s="120"/>
      <c r="F26" s="120"/>
      <c r="G26" s="120"/>
      <c r="H26" s="124"/>
      <c r="I26" s="132"/>
      <c r="J26" s="139"/>
      <c r="K26" s="141" t="str">
        <f t="shared" si="1"/>
        <v/>
      </c>
    </row>
    <row r="27" spans="1:11">
      <c r="A27" s="92"/>
      <c r="B27" s="101"/>
      <c r="C27" s="101"/>
      <c r="D27" s="117"/>
      <c r="E27" s="120"/>
      <c r="F27" s="120"/>
      <c r="G27" s="120"/>
      <c r="H27" s="124"/>
      <c r="I27" s="132"/>
      <c r="J27" s="139"/>
      <c r="K27" s="141"/>
    </row>
    <row r="28" spans="1:11">
      <c r="A28" s="92"/>
      <c r="B28" s="101"/>
      <c r="C28" s="101"/>
      <c r="D28" s="117"/>
      <c r="E28" s="120"/>
      <c r="F28" s="120"/>
      <c r="G28" s="120"/>
      <c r="H28" s="124"/>
      <c r="I28" s="132"/>
      <c r="J28" s="139"/>
      <c r="K28" s="141" t="str">
        <f t="shared" ref="K28:K33" si="2">IFERROR(_xlfn.FORMULATEXT(I28),"")</f>
        <v/>
      </c>
    </row>
    <row r="29" spans="1:11">
      <c r="A29" s="92"/>
      <c r="B29" s="101"/>
      <c r="C29" s="101"/>
      <c r="D29" s="117"/>
      <c r="E29" s="120"/>
      <c r="F29" s="120"/>
      <c r="G29" s="120"/>
      <c r="H29" s="124"/>
      <c r="I29" s="132"/>
      <c r="J29" s="139"/>
      <c r="K29" s="141" t="str">
        <f t="shared" si="2"/>
        <v/>
      </c>
    </row>
    <row r="30" spans="1:11">
      <c r="A30" s="92"/>
      <c r="B30" s="101"/>
      <c r="C30" s="101"/>
      <c r="D30" s="117"/>
      <c r="E30" s="120"/>
      <c r="F30" s="120"/>
      <c r="G30" s="120"/>
      <c r="H30" s="124"/>
      <c r="I30" s="132"/>
      <c r="J30" s="139"/>
      <c r="K30" s="141" t="str">
        <f t="shared" si="2"/>
        <v/>
      </c>
    </row>
    <row r="31" spans="1:11">
      <c r="A31" s="92"/>
      <c r="B31" s="101"/>
      <c r="C31" s="101"/>
      <c r="D31" s="117"/>
      <c r="E31" s="120"/>
      <c r="F31" s="120"/>
      <c r="G31" s="120"/>
      <c r="H31" s="124"/>
      <c r="I31" s="132"/>
      <c r="J31" s="139"/>
      <c r="K31" s="141" t="str">
        <f t="shared" si="2"/>
        <v/>
      </c>
    </row>
    <row r="32" spans="1:11">
      <c r="A32" s="92"/>
      <c r="B32" s="105" t="s">
        <v>107</v>
      </c>
      <c r="C32" s="105"/>
      <c r="D32" s="113"/>
      <c r="E32" s="113"/>
      <c r="F32" s="113"/>
      <c r="G32" s="113"/>
      <c r="H32" s="127"/>
      <c r="I32" s="133">
        <f>SUBTOTAL(109,決算_支出_対象外[列8])</f>
        <v>0</v>
      </c>
      <c r="J32" s="139"/>
      <c r="K32" s="141" t="str">
        <f t="shared" si="2"/>
        <v>=SUBTOTAL(109,[列8])</v>
      </c>
    </row>
    <row r="33" spans="1:11">
      <c r="A33" s="84"/>
      <c r="B33" s="104" t="s">
        <v>91</v>
      </c>
      <c r="C33" s="113"/>
      <c r="D33" s="113"/>
      <c r="E33" s="113"/>
      <c r="F33" s="113"/>
      <c r="G33" s="113"/>
      <c r="H33" s="127"/>
      <c r="I33" s="133">
        <f>決算_支出_対象[[#Totals],[列8]]+決算_支出_対象外[[#Totals],[列8]]</f>
        <v>0</v>
      </c>
      <c r="J33" s="139"/>
      <c r="K33" s="141" t="str">
        <f t="shared" si="2"/>
        <v>=決算_支出_対象[[#集計],[列8]]+決算_支出_対象外[[#集計],[列8]]</v>
      </c>
    </row>
    <row r="34" spans="1:11">
      <c r="A34" s="84"/>
      <c r="B34" s="84"/>
      <c r="C34" s="84"/>
      <c r="D34" s="84"/>
      <c r="E34" s="84"/>
      <c r="F34" s="84"/>
      <c r="G34" s="84"/>
      <c r="H34" s="84"/>
      <c r="I34" s="134"/>
      <c r="J34" s="140"/>
    </row>
    <row r="35" spans="1:11">
      <c r="A35" s="82" t="s">
        <v>65</v>
      </c>
      <c r="J35" s="93"/>
    </row>
    <row r="36" spans="1:11">
      <c r="J36" s="93"/>
    </row>
    <row r="37" spans="1:11">
      <c r="J37" s="93"/>
    </row>
    <row r="38" spans="1:11">
      <c r="J38" s="93"/>
    </row>
    <row r="39" spans="1:11">
      <c r="A39" s="82" t="s">
        <v>182</v>
      </c>
      <c r="J39" s="93"/>
    </row>
    <row r="40" spans="1:11">
      <c r="B40" s="276" t="s">
        <v>132</v>
      </c>
      <c r="C40" s="278"/>
      <c r="D40" s="278"/>
      <c r="E40" s="278"/>
      <c r="F40" s="278"/>
      <c r="G40" s="278"/>
      <c r="H40" s="278"/>
      <c r="I40" s="278"/>
      <c r="J40" s="107"/>
    </row>
    <row r="41" spans="1:11">
      <c r="B41" s="276" t="s">
        <v>222</v>
      </c>
      <c r="C41" s="278"/>
      <c r="D41" s="278"/>
      <c r="E41" s="278"/>
      <c r="F41" s="278"/>
      <c r="G41" s="278"/>
      <c r="H41" s="278"/>
      <c r="I41" s="282"/>
      <c r="J41" s="108"/>
    </row>
    <row r="42" spans="1:11">
      <c r="J42" s="109"/>
    </row>
    <row r="43" spans="1:11">
      <c r="A43" s="272" t="s">
        <v>283</v>
      </c>
      <c r="B43" s="110"/>
      <c r="C43" s="110"/>
      <c r="D43" s="110"/>
      <c r="E43" s="110"/>
      <c r="F43" s="110"/>
      <c r="G43" s="110"/>
      <c r="H43" s="110"/>
      <c r="I43" s="110"/>
      <c r="J43" s="110"/>
    </row>
    <row r="44" spans="1:11">
      <c r="B44" s="276" t="s">
        <v>186</v>
      </c>
      <c r="C44" s="279"/>
      <c r="D44" s="279"/>
      <c r="E44" s="279"/>
      <c r="F44" s="279"/>
      <c r="G44" s="279"/>
      <c r="H44" s="279"/>
      <c r="I44" s="279"/>
      <c r="J44" s="110"/>
    </row>
    <row r="45" spans="1:11">
      <c r="B45" s="276" t="s">
        <v>61</v>
      </c>
      <c r="C45" s="279"/>
      <c r="D45" s="279"/>
      <c r="E45" s="279"/>
      <c r="F45" s="279"/>
      <c r="G45" s="279"/>
      <c r="H45" s="279"/>
      <c r="I45" s="279"/>
    </row>
    <row r="46" spans="1:11">
      <c r="B46" s="110"/>
      <c r="C46" s="110"/>
      <c r="D46" s="110"/>
      <c r="E46" s="110"/>
      <c r="F46" s="110"/>
      <c r="G46" s="110"/>
      <c r="H46" s="110"/>
      <c r="I46" s="110"/>
    </row>
    <row r="47" spans="1:11">
      <c r="B47" s="110"/>
      <c r="C47" s="110"/>
      <c r="D47" s="110"/>
      <c r="E47" s="110"/>
      <c r="F47" s="110"/>
      <c r="G47" s="110"/>
      <c r="H47" s="110"/>
      <c r="I47" s="110"/>
    </row>
    <row r="48" spans="1:11">
      <c r="B48" s="110"/>
      <c r="C48" s="110"/>
      <c r="D48" s="110"/>
      <c r="E48" s="110"/>
      <c r="F48" s="110"/>
      <c r="G48" s="110"/>
      <c r="H48" s="110"/>
      <c r="I48" s="110"/>
    </row>
    <row r="49" spans="1:12" ht="15.75">
      <c r="A49" s="273"/>
      <c r="B49" s="110" t="s">
        <v>115</v>
      </c>
      <c r="C49" s="110"/>
      <c r="D49" s="110"/>
      <c r="E49" s="110"/>
      <c r="F49" s="110"/>
      <c r="G49" s="110"/>
      <c r="H49" s="110"/>
      <c r="I49" s="110"/>
    </row>
    <row r="50" spans="1:12">
      <c r="A50" s="274"/>
      <c r="B50" s="110"/>
      <c r="C50" s="110"/>
      <c r="D50" s="110"/>
      <c r="E50" s="110"/>
      <c r="H50" s="280" t="str">
        <f>入力内容[事業実績_提出日]</f>
        <v>令和　　年　　月　　日</v>
      </c>
      <c r="I50" s="280"/>
      <c r="K50" s="284"/>
      <c r="L50" s="284"/>
    </row>
    <row r="51" spans="1:12" ht="14.25">
      <c r="A51" s="275"/>
    </row>
    <row r="52" spans="1:12">
      <c r="B52" s="277" t="s">
        <v>5</v>
      </c>
      <c r="C52" s="82" t="str">
        <f>'06_第4号様式_事業実績報告書'!D5</f>
        <v>〒000-0000</v>
      </c>
    </row>
    <row r="53" spans="1:12">
      <c r="C53" s="82" t="str">
        <f>'06_第4号様式_事業実績報告書'!E5</f>
        <v>＠団体住所＠</v>
      </c>
    </row>
    <row r="54" spans="1:12">
      <c r="B54" s="277" t="s">
        <v>280</v>
      </c>
      <c r="C54" s="82" t="str">
        <f>'06_第4号様式_事業実績報告書'!D6</f>
        <v>＠団体名＠</v>
      </c>
    </row>
    <row r="55" spans="1:12">
      <c r="B55" s="277" t="s">
        <v>118</v>
      </c>
      <c r="C55" s="82" t="str">
        <f>'06_第4号様式_事業実績報告書'!D7</f>
        <v>＠代表者氏名＠</v>
      </c>
    </row>
  </sheetData>
  <mergeCells count="7">
    <mergeCell ref="A2:I2"/>
    <mergeCell ref="E3:I3"/>
    <mergeCell ref="D5:H5"/>
    <mergeCell ref="D14:H14"/>
    <mergeCell ref="H50:I50"/>
    <mergeCell ref="A15:A25"/>
    <mergeCell ref="A26:A32"/>
  </mergeCells>
  <phoneticPr fontId="2" type="Hiragana"/>
  <printOptions horizontalCentered="1"/>
  <pageMargins left="0.59055118110236215" right="0.59055118110236215" top="0.39370078740157477" bottom="0.39370078740157477" header="0.3" footer="0.19685039370078738"/>
  <headerFooter>
    <oddFooter xml:space="preserve">&amp;R&amp;P/&amp;N </oddFooter>
  </headerFooter>
  <drawing r:id="rId2"/>
  <legacyDrawing r:id="rId3"/>
  <mc:AlternateContent>
    <mc:Choice xmlns:x14="http://schemas.microsoft.com/office/spreadsheetml/2009/9/main" Requires="x14">
      <controls>
        <mc:AlternateContent>
          <mc:Choice Requires="x14">
            <control shapeId="8198" r:id="rId4" name="チェック 6">
              <controlPr defaultSize="0" autoPict="0">
                <anchor moveWithCells="1">
                  <from xmlns:xdr="http://schemas.openxmlformats.org/drawingml/2006/spreadsheetDrawing">
                    <xdr:col>1</xdr:col>
                    <xdr:colOff>20320</xdr:colOff>
                    <xdr:row>39</xdr:row>
                    <xdr:rowOff>151130</xdr:rowOff>
                  </from>
                  <to xmlns:xdr="http://schemas.openxmlformats.org/drawingml/2006/spreadsheetDrawing">
                    <xdr:col>1</xdr:col>
                    <xdr:colOff>325120</xdr:colOff>
                    <xdr:row>41</xdr:row>
                    <xdr:rowOff>18415</xdr:rowOff>
                  </to>
                </anchor>
              </controlPr>
            </control>
          </mc:Choice>
        </mc:AlternateContent>
        <mc:AlternateContent>
          <mc:Choice Requires="x14">
            <control shapeId="8199" r:id="rId5" name="チェック 7">
              <controlPr defaultSize="0" autoPict="0">
                <anchor moveWithCells="1">
                  <from xmlns:xdr="http://schemas.openxmlformats.org/drawingml/2006/spreadsheetDrawing">
                    <xdr:col>1</xdr:col>
                    <xdr:colOff>20320</xdr:colOff>
                    <xdr:row>38</xdr:row>
                    <xdr:rowOff>151130</xdr:rowOff>
                  </from>
                  <to xmlns:xdr="http://schemas.openxmlformats.org/drawingml/2006/spreadsheetDrawing">
                    <xdr:col>1</xdr:col>
                    <xdr:colOff>325120</xdr:colOff>
                    <xdr:row>40</xdr:row>
                    <xdr:rowOff>18415</xdr:rowOff>
                  </to>
                </anchor>
              </controlPr>
            </control>
          </mc:Choice>
        </mc:AlternateContent>
        <mc:AlternateContent>
          <mc:Choice Requires="x14">
            <control shapeId="8202" r:id="rId6" name="チェック 6">
              <controlPr defaultSize="0" autoPict="0">
                <anchor moveWithCells="1">
                  <from xmlns:xdr="http://schemas.openxmlformats.org/drawingml/2006/spreadsheetDrawing">
                    <xdr:col>1</xdr:col>
                    <xdr:colOff>20320</xdr:colOff>
                    <xdr:row>43</xdr:row>
                    <xdr:rowOff>150495</xdr:rowOff>
                  </from>
                  <to xmlns:xdr="http://schemas.openxmlformats.org/drawingml/2006/spreadsheetDrawing">
                    <xdr:col>1</xdr:col>
                    <xdr:colOff>325120</xdr:colOff>
                    <xdr:row>45</xdr:row>
                    <xdr:rowOff>17780</xdr:rowOff>
                  </to>
                </anchor>
              </controlPr>
            </control>
          </mc:Choice>
        </mc:AlternateContent>
        <mc:AlternateContent>
          <mc:Choice Requires="x14">
            <control shapeId="8203" r:id="rId7" name="チェック 7">
              <controlPr defaultSize="0" autoPict="0">
                <anchor moveWithCells="1">
                  <from xmlns:xdr="http://schemas.openxmlformats.org/drawingml/2006/spreadsheetDrawing">
                    <xdr:col>1</xdr:col>
                    <xdr:colOff>20320</xdr:colOff>
                    <xdr:row>42</xdr:row>
                    <xdr:rowOff>151130</xdr:rowOff>
                  </from>
                  <to xmlns:xdr="http://schemas.openxmlformats.org/drawingml/2006/spreadsheetDrawing">
                    <xdr:col>1</xdr:col>
                    <xdr:colOff>325120</xdr:colOff>
                    <xdr:row>44</xdr:row>
                    <xdr:rowOff>18415</xdr:rowOff>
                  </to>
                </anchor>
              </controlPr>
            </control>
          </mc:Choice>
        </mc:AlternateContent>
      </controls>
    </mc:Choice>
  </mc:AlternateContent>
  <tableParts count="3">
    <tablePart r:id="rId8"/>
    <tablePart r:id="rId9"/>
    <tablePart r:id="rId10"/>
  </tableParts>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7" tint="0.8"/>
  </sheetPr>
  <dimension ref="A1:H132"/>
  <sheetViews>
    <sheetView view="pageBreakPreview" zoomScaleSheetLayoutView="100" workbookViewId="0">
      <selection activeCell="D9" sqref="D9"/>
    </sheetView>
  </sheetViews>
  <sheetFormatPr defaultRowHeight="19" customHeight="1"/>
  <cols>
    <col min="1" max="7" width="11.875" style="285" customWidth="1"/>
    <col min="8" max="8" width="9" style="286" customWidth="1"/>
    <col min="9" max="16384" width="9" style="287" customWidth="1"/>
  </cols>
  <sheetData>
    <row r="1" spans="1:8" ht="20.25">
      <c r="A1" s="289" t="s">
        <v>273</v>
      </c>
      <c r="B1" s="303"/>
      <c r="C1" s="303"/>
      <c r="D1" s="303"/>
      <c r="E1" s="303"/>
      <c r="F1" s="303"/>
      <c r="G1" s="303"/>
    </row>
    <row r="2" spans="1:8" s="287" customFormat="1" ht="19" customHeight="1">
      <c r="A2" s="290" t="s">
        <v>136</v>
      </c>
      <c r="B2" s="304" t="str">
        <f>入力内容[団体_名称]</f>
        <v>＠団体名＠</v>
      </c>
      <c r="C2" s="321"/>
      <c r="D2" s="321"/>
      <c r="E2" s="321"/>
      <c r="F2" s="321"/>
      <c r="G2" s="343"/>
      <c r="H2" s="286"/>
    </row>
    <row r="3" spans="1:8" s="287" customFormat="1" ht="19" customHeight="1">
      <c r="A3" s="291" t="str">
        <v>事業名</v>
      </c>
      <c r="B3" s="305" t="str">
        <f>入力内容[事業計画_事業名称]</f>
        <v>＠事業名称＠</v>
      </c>
      <c r="C3" s="322"/>
      <c r="D3" s="322"/>
      <c r="E3" s="322"/>
      <c r="F3" s="322"/>
      <c r="G3" s="344"/>
      <c r="H3" s="286"/>
    </row>
    <row r="4" spans="1:8" s="287" customFormat="1" ht="19" customHeight="1">
      <c r="A4" s="291" t="str">
        <v>食糧費合計</v>
      </c>
      <c r="B4" s="306">
        <f>C19+C33+C47+C61+C75+C89+C103+C117+C131</f>
        <v>0</v>
      </c>
      <c r="C4" s="323"/>
      <c r="D4" s="323"/>
      <c r="E4" s="323"/>
      <c r="F4" s="323"/>
      <c r="G4" s="345"/>
      <c r="H4" s="286" t="s">
        <v>23</v>
      </c>
    </row>
    <row r="5" spans="1:8" s="287" customFormat="1" ht="19" customHeight="1">
      <c r="A5" s="291" t="str">
        <v>補助対象外経費</v>
      </c>
      <c r="B5" s="306">
        <f>B4-B6</f>
        <v>0</v>
      </c>
      <c r="C5" s="323"/>
      <c r="D5" s="323"/>
      <c r="E5" s="323"/>
      <c r="F5" s="323"/>
      <c r="G5" s="345"/>
      <c r="H5" s="286"/>
    </row>
    <row r="6" spans="1:8" s="287" customFormat="1" ht="19" customHeight="1">
      <c r="A6" s="292" t="str">
        <v>補助対象経費</v>
      </c>
      <c r="B6" s="307">
        <f>G20+G34+G48+G62+G76+G90+G104+G118+G132</f>
        <v>0</v>
      </c>
      <c r="C6" s="324"/>
      <c r="D6" s="324"/>
      <c r="E6" s="324"/>
      <c r="F6" s="324"/>
      <c r="G6" s="346"/>
      <c r="H6" s="286" t="s">
        <v>198</v>
      </c>
    </row>
    <row r="7" spans="1:8" s="287" customFormat="1" ht="19" customHeight="1">
      <c r="A7" s="293"/>
      <c r="B7" s="308"/>
      <c r="C7" s="308"/>
      <c r="D7" s="308"/>
      <c r="E7" s="308"/>
      <c r="F7" s="285"/>
      <c r="G7" s="347"/>
      <c r="H7" s="286"/>
    </row>
    <row r="8" spans="1:8" s="287" customFormat="1" ht="19" customHeight="1">
      <c r="A8" s="294" t="str">
        <v>イベント名</v>
      </c>
      <c r="B8" s="309"/>
      <c r="C8" s="325"/>
      <c r="D8" s="325"/>
      <c r="E8" s="325"/>
      <c r="F8" s="325"/>
      <c r="G8" s="348"/>
      <c r="H8" s="286" t="s">
        <v>195</v>
      </c>
    </row>
    <row r="9" spans="1:8" s="287" customFormat="1" ht="19" customHeight="1">
      <c r="A9" s="295" t="str">
        <v>イベント日</v>
      </c>
      <c r="B9" s="310"/>
      <c r="C9" s="326"/>
      <c r="D9" s="322"/>
      <c r="E9" s="322"/>
      <c r="F9" s="322"/>
      <c r="G9" s="349"/>
      <c r="H9" s="286"/>
    </row>
    <row r="10" spans="1:8" s="287" customFormat="1" ht="19" customHeight="1">
      <c r="A10" s="296" t="str">
        <v>イベント時間</v>
      </c>
      <c r="B10" s="311" t="s">
        <v>161</v>
      </c>
      <c r="C10" s="327"/>
      <c r="D10" s="334" t="s">
        <v>265</v>
      </c>
      <c r="E10" s="327"/>
      <c r="F10" s="338" t="str">
        <f>IF(G11&gt;=0.166666666666667,"","↓従事時間が4時間以上の事業が対象です")</f>
        <v>↓従事時間が4時間以上の事業が対象です</v>
      </c>
      <c r="G10" s="350"/>
      <c r="H10" s="286"/>
    </row>
    <row r="11" spans="1:8" s="287" customFormat="1" ht="19" customHeight="1">
      <c r="A11" s="296" t="str">
        <v>従事時間</v>
      </c>
      <c r="B11" s="312" t="s">
        <v>205</v>
      </c>
      <c r="C11" s="327"/>
      <c r="D11" s="334" t="s">
        <v>259</v>
      </c>
      <c r="E11" s="327"/>
      <c r="F11" s="339" t="s">
        <v>270</v>
      </c>
      <c r="G11" s="351">
        <f>E11-C11</f>
        <v>0</v>
      </c>
      <c r="H11" s="286"/>
    </row>
    <row r="12" spans="1:8" s="287" customFormat="1" ht="19" customHeight="1">
      <c r="A12" s="295" t="str">
        <v>従事者人数</v>
      </c>
      <c r="B12" s="313">
        <f>COUNTA(テーブル3[])</f>
        <v>0</v>
      </c>
      <c r="C12" s="328"/>
      <c r="D12" s="328"/>
      <c r="E12" s="328"/>
      <c r="F12" s="328"/>
      <c r="G12" s="352"/>
      <c r="H12" s="286"/>
    </row>
    <row r="13" spans="1:8" s="287" customFormat="1" ht="19" customHeight="1">
      <c r="A13" s="297" t="str">
        <v>従事者氏名</v>
      </c>
      <c r="B13" s="314"/>
      <c r="C13" s="329"/>
      <c r="D13" s="329"/>
      <c r="E13" s="329"/>
      <c r="F13" s="340"/>
      <c r="G13" s="353"/>
      <c r="H13" s="286" t="s">
        <v>184</v>
      </c>
    </row>
    <row r="14" spans="1:8" s="287" customFormat="1" ht="19" customHeight="1">
      <c r="A14" s="298"/>
      <c r="B14" s="315"/>
      <c r="C14" s="330"/>
      <c r="D14" s="330"/>
      <c r="E14" s="330"/>
      <c r="F14" s="341"/>
      <c r="G14" s="354"/>
      <c r="H14" s="286"/>
    </row>
    <row r="15" spans="1:8" s="287" customFormat="1" ht="19" customHeight="1">
      <c r="A15" s="298"/>
      <c r="B15" s="315"/>
      <c r="C15" s="330"/>
      <c r="D15" s="330"/>
      <c r="E15" s="330"/>
      <c r="F15" s="341"/>
      <c r="G15" s="354"/>
      <c r="H15" s="286"/>
    </row>
    <row r="16" spans="1:8" s="287" customFormat="1" ht="19" customHeight="1">
      <c r="A16" s="298"/>
      <c r="B16" s="315"/>
      <c r="C16" s="330"/>
      <c r="D16" s="330"/>
      <c r="E16" s="330"/>
      <c r="F16" s="341"/>
      <c r="G16" s="354"/>
      <c r="H16" s="286"/>
    </row>
    <row r="17" spans="1:8" s="287" customFormat="1" ht="19" customHeight="1">
      <c r="A17" s="298"/>
      <c r="B17" s="315"/>
      <c r="C17" s="330"/>
      <c r="D17" s="330"/>
      <c r="E17" s="330"/>
      <c r="F17" s="341"/>
      <c r="G17" s="354"/>
      <c r="H17" s="286"/>
    </row>
    <row r="18" spans="1:8" s="287" customFormat="1" ht="19" customHeight="1">
      <c r="A18" s="299"/>
      <c r="B18" s="316"/>
      <c r="C18" s="331"/>
      <c r="D18" s="331"/>
      <c r="E18" s="331"/>
      <c r="F18" s="342"/>
      <c r="G18" s="355"/>
      <c r="H18" s="286" t="s">
        <v>271</v>
      </c>
    </row>
    <row r="19" spans="1:8" s="287" customFormat="1" ht="19" customHeight="1">
      <c r="A19" s="300" t="str">
        <v>発注</v>
      </c>
      <c r="B19" s="312" t="s">
        <v>94</v>
      </c>
      <c r="C19" s="332"/>
      <c r="D19" s="334" t="s">
        <v>268</v>
      </c>
      <c r="E19" s="336"/>
      <c r="F19" s="339" t="s">
        <v>264</v>
      </c>
      <c r="G19" s="356">
        <f>IFERROR(ROUND(C19/E19,0),0)</f>
        <v>0</v>
      </c>
      <c r="H19" s="286" t="s">
        <v>2</v>
      </c>
    </row>
    <row r="20" spans="1:8" s="287" customFormat="1" ht="19" customHeight="1">
      <c r="A20" s="301" t="str">
        <v>実績</v>
      </c>
      <c r="B20" s="317" t="s">
        <v>264</v>
      </c>
      <c r="C20" s="333">
        <f>IF(G19&lt;=1000,G19,1000)</f>
        <v>0</v>
      </c>
      <c r="D20" s="335" t="s">
        <v>268</v>
      </c>
      <c r="E20" s="337">
        <f>B12</f>
        <v>0</v>
      </c>
      <c r="F20" s="335" t="s">
        <v>94</v>
      </c>
      <c r="G20" s="357">
        <f>IF(G11&gt;=0.166666666666667,C20*E20,0)</f>
        <v>0</v>
      </c>
      <c r="H20" s="286" t="s">
        <v>272</v>
      </c>
    </row>
    <row r="21" spans="1:8" s="287" customFormat="1" ht="19" customHeight="1">
      <c r="A21" s="285"/>
      <c r="B21" s="285"/>
      <c r="C21" s="285"/>
      <c r="D21" s="285"/>
      <c r="E21" s="285"/>
      <c r="F21" s="285"/>
      <c r="G21" s="285"/>
      <c r="H21" s="286"/>
    </row>
    <row r="22" spans="1:8" s="288" customFormat="1" ht="19" customHeight="1">
      <c r="A22" s="294" t="str">
        <v>イベント名</v>
      </c>
      <c r="B22" s="309"/>
      <c r="C22" s="325"/>
      <c r="D22" s="325"/>
      <c r="E22" s="325"/>
      <c r="F22" s="325"/>
      <c r="G22" s="348"/>
      <c r="H22" s="286"/>
    </row>
    <row r="23" spans="1:8" s="288" customFormat="1" ht="19" customHeight="1">
      <c r="A23" s="295" t="str">
        <v>イベント日</v>
      </c>
      <c r="B23" s="310"/>
      <c r="C23" s="326"/>
      <c r="D23" s="322"/>
      <c r="E23" s="322"/>
      <c r="F23" s="322"/>
      <c r="G23" s="349"/>
      <c r="H23" s="286"/>
    </row>
    <row r="24" spans="1:8" s="288" customFormat="1" ht="19" customHeight="1">
      <c r="A24" s="296" t="str">
        <v>イベント時間</v>
      </c>
      <c r="B24" s="311" t="s">
        <v>161</v>
      </c>
      <c r="C24" s="327"/>
      <c r="D24" s="334" t="s">
        <v>265</v>
      </c>
      <c r="E24" s="327"/>
      <c r="F24" s="338" t="str">
        <f>IF(G25&gt;=0.166666666666667,"","↓従事時間が4時間以上の事業が対象です")</f>
        <v>↓従事時間が4時間以上の事業が対象です</v>
      </c>
      <c r="G24" s="350"/>
      <c r="H24" s="286"/>
    </row>
    <row r="25" spans="1:8" s="288" customFormat="1" ht="19" customHeight="1">
      <c r="A25" s="296" t="str">
        <v>従事時間</v>
      </c>
      <c r="B25" s="312" t="s">
        <v>205</v>
      </c>
      <c r="C25" s="327"/>
      <c r="D25" s="334" t="s">
        <v>259</v>
      </c>
      <c r="E25" s="327"/>
      <c r="F25" s="339" t="s">
        <v>270</v>
      </c>
      <c r="G25" s="351">
        <f>E25-C25</f>
        <v>0</v>
      </c>
      <c r="H25" s="286"/>
    </row>
    <row r="26" spans="1:8" s="288" customFormat="1" ht="19" customHeight="1">
      <c r="A26" s="295" t="str">
        <v>従事者人数</v>
      </c>
      <c r="B26" s="313">
        <f>COUNTA(テーブル37[])</f>
        <v>0</v>
      </c>
      <c r="C26" s="328"/>
      <c r="D26" s="328"/>
      <c r="E26" s="328"/>
      <c r="F26" s="328"/>
      <c r="G26" s="352"/>
      <c r="H26" s="286"/>
    </row>
    <row r="27" spans="1:8" s="288" customFormat="1" ht="19" customHeight="1">
      <c r="A27" s="297" t="str">
        <v>従事者氏名</v>
      </c>
      <c r="B27" s="314"/>
      <c r="C27" s="329"/>
      <c r="D27" s="329"/>
      <c r="E27" s="329"/>
      <c r="F27" s="340"/>
      <c r="G27" s="353"/>
      <c r="H27" s="286"/>
    </row>
    <row r="28" spans="1:8" s="288" customFormat="1" ht="19" customHeight="1">
      <c r="A28" s="298"/>
      <c r="B28" s="315"/>
      <c r="C28" s="330"/>
      <c r="D28" s="330"/>
      <c r="E28" s="330"/>
      <c r="F28" s="341"/>
      <c r="G28" s="354"/>
      <c r="H28" s="286"/>
    </row>
    <row r="29" spans="1:8" s="288" customFormat="1" ht="19" customHeight="1">
      <c r="A29" s="298"/>
      <c r="B29" s="315"/>
      <c r="C29" s="330"/>
      <c r="D29" s="330"/>
      <c r="E29" s="330"/>
      <c r="F29" s="341"/>
      <c r="G29" s="354"/>
      <c r="H29" s="286"/>
    </row>
    <row r="30" spans="1:8" s="288" customFormat="1" ht="19" customHeight="1">
      <c r="A30" s="298"/>
      <c r="B30" s="315"/>
      <c r="C30" s="330"/>
      <c r="D30" s="330"/>
      <c r="E30" s="330"/>
      <c r="F30" s="341"/>
      <c r="G30" s="354"/>
      <c r="H30" s="286"/>
    </row>
    <row r="31" spans="1:8" s="288" customFormat="1" ht="19" customHeight="1">
      <c r="A31" s="298"/>
      <c r="B31" s="315"/>
      <c r="C31" s="330"/>
      <c r="D31" s="330"/>
      <c r="E31" s="330"/>
      <c r="F31" s="341"/>
      <c r="G31" s="354"/>
      <c r="H31" s="286"/>
    </row>
    <row r="32" spans="1:8" s="288" customFormat="1" ht="19" customHeight="1">
      <c r="A32" s="299"/>
      <c r="B32" s="316"/>
      <c r="C32" s="331"/>
      <c r="D32" s="331"/>
      <c r="E32" s="331"/>
      <c r="F32" s="342"/>
      <c r="G32" s="355"/>
      <c r="H32" s="286"/>
    </row>
    <row r="33" spans="1:8" s="288" customFormat="1" ht="19" customHeight="1">
      <c r="A33" s="300" t="str">
        <v>発注</v>
      </c>
      <c r="B33" s="312" t="s">
        <v>94</v>
      </c>
      <c r="C33" s="332"/>
      <c r="D33" s="334" t="s">
        <v>268</v>
      </c>
      <c r="E33" s="336"/>
      <c r="F33" s="339" t="s">
        <v>264</v>
      </c>
      <c r="G33" s="356">
        <f>IFERROR(ROUND(C33/E33,0),0)</f>
        <v>0</v>
      </c>
      <c r="H33" s="286"/>
    </row>
    <row r="34" spans="1:8" s="288" customFormat="1" ht="19" customHeight="1">
      <c r="A34" s="301" t="str">
        <v>実績</v>
      </c>
      <c r="B34" s="317" t="s">
        <v>264</v>
      </c>
      <c r="C34" s="333">
        <f>IF(G33&lt;=1000,G33,1000)</f>
        <v>0</v>
      </c>
      <c r="D34" s="335" t="s">
        <v>268</v>
      </c>
      <c r="E34" s="337">
        <f>B26</f>
        <v>0</v>
      </c>
      <c r="F34" s="335" t="s">
        <v>94</v>
      </c>
      <c r="G34" s="357">
        <f>IF(G25&gt;=0.166666666666667,C34*E34,0)</f>
        <v>0</v>
      </c>
      <c r="H34" s="286"/>
    </row>
    <row r="35" spans="1:8" s="288" customFormat="1" ht="19" customHeight="1">
      <c r="A35" s="302"/>
      <c r="B35" s="285"/>
      <c r="C35" s="302"/>
      <c r="D35" s="302"/>
      <c r="E35" s="302"/>
      <c r="F35" s="302"/>
      <c r="G35" s="302"/>
      <c r="H35" s="286"/>
    </row>
    <row r="36" spans="1:8" s="287" customFormat="1" ht="19" customHeight="1">
      <c r="A36" s="294" t="str">
        <v>イベント名</v>
      </c>
      <c r="B36" s="309"/>
      <c r="C36" s="325"/>
      <c r="D36" s="325"/>
      <c r="E36" s="325"/>
      <c r="F36" s="325"/>
      <c r="G36" s="348"/>
      <c r="H36" s="286"/>
    </row>
    <row r="37" spans="1:8" s="287" customFormat="1" ht="19" customHeight="1">
      <c r="A37" s="295" t="str">
        <v>イベント日</v>
      </c>
      <c r="B37" s="310"/>
      <c r="C37" s="326"/>
      <c r="D37" s="322"/>
      <c r="E37" s="322"/>
      <c r="F37" s="322"/>
      <c r="G37" s="349"/>
      <c r="H37" s="286"/>
    </row>
    <row r="38" spans="1:8" s="287" customFormat="1" ht="19" customHeight="1">
      <c r="A38" s="296" t="str">
        <v>イベント時間</v>
      </c>
      <c r="B38" s="311" t="s">
        <v>161</v>
      </c>
      <c r="C38" s="327"/>
      <c r="D38" s="334" t="s">
        <v>265</v>
      </c>
      <c r="E38" s="327"/>
      <c r="F38" s="338" t="str">
        <f>IF(G39&gt;=0.166666666666667,"","↓従事時間が4時間以上の事業が対象です")</f>
        <v>↓従事時間が4時間以上の事業が対象です</v>
      </c>
      <c r="G38" s="350"/>
      <c r="H38" s="286"/>
    </row>
    <row r="39" spans="1:8" s="287" customFormat="1" ht="19" customHeight="1">
      <c r="A39" s="296" t="str">
        <v>従事時間</v>
      </c>
      <c r="B39" s="312" t="s">
        <v>205</v>
      </c>
      <c r="C39" s="327"/>
      <c r="D39" s="334" t="s">
        <v>259</v>
      </c>
      <c r="E39" s="327"/>
      <c r="F39" s="339" t="s">
        <v>270</v>
      </c>
      <c r="G39" s="351">
        <f>E39-C39</f>
        <v>0</v>
      </c>
      <c r="H39" s="286"/>
    </row>
    <row r="40" spans="1:8" s="287" customFormat="1" ht="19" customHeight="1">
      <c r="A40" s="295" t="str">
        <v>従事者人数</v>
      </c>
      <c r="B40" s="313">
        <f>COUNTA(テーブル4[])</f>
        <v>0</v>
      </c>
      <c r="C40" s="328"/>
      <c r="D40" s="328"/>
      <c r="E40" s="328"/>
      <c r="F40" s="328"/>
      <c r="G40" s="352"/>
      <c r="H40" s="286"/>
    </row>
    <row r="41" spans="1:8" s="287" customFormat="1" ht="19" customHeight="1">
      <c r="A41" s="297" t="str">
        <v>従事者氏名</v>
      </c>
      <c r="B41" s="318"/>
      <c r="C41" s="329"/>
      <c r="D41" s="329"/>
      <c r="E41" s="329"/>
      <c r="F41" s="340"/>
      <c r="G41" s="340"/>
      <c r="H41" s="286"/>
    </row>
    <row r="42" spans="1:8" s="287" customFormat="1" ht="19" customHeight="1">
      <c r="A42" s="298"/>
      <c r="B42" s="315"/>
      <c r="C42" s="330"/>
      <c r="D42" s="330"/>
      <c r="E42" s="330"/>
      <c r="F42" s="341"/>
      <c r="G42" s="341"/>
      <c r="H42" s="286"/>
    </row>
    <row r="43" spans="1:8" s="287" customFormat="1" ht="19" customHeight="1">
      <c r="A43" s="298"/>
      <c r="B43" s="315"/>
      <c r="C43" s="330"/>
      <c r="D43" s="330"/>
      <c r="E43" s="330"/>
      <c r="F43" s="341"/>
      <c r="G43" s="341"/>
      <c r="H43" s="286"/>
    </row>
    <row r="44" spans="1:8" s="287" customFormat="1" ht="19" customHeight="1">
      <c r="A44" s="298"/>
      <c r="B44" s="315"/>
      <c r="C44" s="330"/>
      <c r="D44" s="330"/>
      <c r="E44" s="330"/>
      <c r="F44" s="341"/>
      <c r="G44" s="341"/>
      <c r="H44" s="286"/>
    </row>
    <row r="45" spans="1:8" s="287" customFormat="1" ht="19" customHeight="1">
      <c r="A45" s="298"/>
      <c r="B45" s="315"/>
      <c r="C45" s="330"/>
      <c r="D45" s="330"/>
      <c r="E45" s="330"/>
      <c r="F45" s="341"/>
      <c r="G45" s="341"/>
      <c r="H45" s="286"/>
    </row>
    <row r="46" spans="1:8" s="287" customFormat="1" ht="19" customHeight="1">
      <c r="A46" s="299"/>
      <c r="B46" s="316"/>
      <c r="C46" s="331"/>
      <c r="D46" s="331"/>
      <c r="E46" s="331"/>
      <c r="F46" s="342"/>
      <c r="G46" s="342"/>
      <c r="H46" s="286"/>
    </row>
    <row r="47" spans="1:8" s="287" customFormat="1" ht="19" customHeight="1">
      <c r="A47" s="300" t="str">
        <v>発注</v>
      </c>
      <c r="B47" s="312" t="s">
        <v>94</v>
      </c>
      <c r="C47" s="332"/>
      <c r="D47" s="334" t="s">
        <v>268</v>
      </c>
      <c r="E47" s="336"/>
      <c r="F47" s="339" t="s">
        <v>264</v>
      </c>
      <c r="G47" s="356">
        <f>IFERROR(ROUND(C47/E47,0),0)</f>
        <v>0</v>
      </c>
      <c r="H47" s="286"/>
    </row>
    <row r="48" spans="1:8" s="287" customFormat="1" ht="19" customHeight="1">
      <c r="A48" s="301" t="str">
        <v>実績</v>
      </c>
      <c r="B48" s="317" t="s">
        <v>264</v>
      </c>
      <c r="C48" s="333">
        <f>IF(G47&lt;=1000,G47,1000)</f>
        <v>0</v>
      </c>
      <c r="D48" s="335" t="s">
        <v>268</v>
      </c>
      <c r="E48" s="337">
        <f>B40</f>
        <v>0</v>
      </c>
      <c r="F48" s="335" t="s">
        <v>94</v>
      </c>
      <c r="G48" s="357">
        <f>IF(G39&gt;=0.166666666666667,C48*E48,0)</f>
        <v>0</v>
      </c>
      <c r="H48" s="286"/>
    </row>
    <row r="49" spans="1:8" s="287" customFormat="1" ht="19" customHeight="1">
      <c r="A49" s="285"/>
      <c r="B49" s="285"/>
      <c r="C49" s="285"/>
      <c r="D49" s="285"/>
      <c r="E49" s="285"/>
      <c r="F49" s="285"/>
      <c r="G49" s="285"/>
      <c r="H49" s="286"/>
    </row>
    <row r="50" spans="1:8" s="287" customFormat="1" ht="19" customHeight="1">
      <c r="A50" s="294" t="str">
        <v>イベント名</v>
      </c>
      <c r="B50" s="309"/>
      <c r="C50" s="325"/>
      <c r="D50" s="325"/>
      <c r="E50" s="325"/>
      <c r="F50" s="325"/>
      <c r="G50" s="348"/>
      <c r="H50" s="286"/>
    </row>
    <row r="51" spans="1:8" s="287" customFormat="1" ht="19" customHeight="1">
      <c r="A51" s="295" t="str">
        <v>イベント日</v>
      </c>
      <c r="B51" s="319"/>
      <c r="C51" s="326"/>
      <c r="D51" s="322"/>
      <c r="E51" s="322"/>
      <c r="F51" s="322"/>
      <c r="G51" s="349"/>
      <c r="H51" s="286"/>
    </row>
    <row r="52" spans="1:8" s="287" customFormat="1" ht="19" customHeight="1">
      <c r="A52" s="296" t="str">
        <v>イベント時間</v>
      </c>
      <c r="B52" s="311" t="s">
        <v>161</v>
      </c>
      <c r="C52" s="327"/>
      <c r="D52" s="334" t="s">
        <v>265</v>
      </c>
      <c r="E52" s="327"/>
      <c r="F52" s="338" t="str">
        <f>IF(G53&gt;=0.166666666666667,"","↓従事時間が4時間以上の事業が対象です")</f>
        <v>↓従事時間が4時間以上の事業が対象です</v>
      </c>
      <c r="G52" s="350"/>
      <c r="H52" s="286"/>
    </row>
    <row r="53" spans="1:8" s="287" customFormat="1" ht="19" customHeight="1">
      <c r="A53" s="296" t="str">
        <v>従事時間</v>
      </c>
      <c r="B53" s="312" t="s">
        <v>205</v>
      </c>
      <c r="C53" s="327"/>
      <c r="D53" s="334" t="s">
        <v>259</v>
      </c>
      <c r="E53" s="327"/>
      <c r="F53" s="339" t="s">
        <v>270</v>
      </c>
      <c r="G53" s="351">
        <f>E53-C53</f>
        <v>0</v>
      </c>
      <c r="H53" s="286"/>
    </row>
    <row r="54" spans="1:8" s="287" customFormat="1" ht="19" customHeight="1">
      <c r="A54" s="295" t="str">
        <v>従事者人数</v>
      </c>
      <c r="B54" s="313">
        <f>COUNTA(テーブル3913[])</f>
        <v>0</v>
      </c>
      <c r="C54" s="328"/>
      <c r="D54" s="328"/>
      <c r="E54" s="328"/>
      <c r="F54" s="328"/>
      <c r="G54" s="352"/>
      <c r="H54" s="286"/>
    </row>
    <row r="55" spans="1:8" s="287" customFormat="1" ht="19" customHeight="1">
      <c r="A55" s="297" t="str">
        <v>従事者氏名</v>
      </c>
      <c r="B55" s="314"/>
      <c r="C55" s="329"/>
      <c r="D55" s="329"/>
      <c r="E55" s="329"/>
      <c r="F55" s="340"/>
      <c r="G55" s="353"/>
      <c r="H55" s="286"/>
    </row>
    <row r="56" spans="1:8" s="287" customFormat="1" ht="19" customHeight="1">
      <c r="A56" s="298"/>
      <c r="B56" s="315"/>
      <c r="C56" s="330"/>
      <c r="D56" s="330"/>
      <c r="E56" s="330"/>
      <c r="F56" s="341"/>
      <c r="G56" s="354"/>
      <c r="H56" s="286"/>
    </row>
    <row r="57" spans="1:8" s="287" customFormat="1" ht="19" customHeight="1">
      <c r="A57" s="298"/>
      <c r="B57" s="315"/>
      <c r="C57" s="330"/>
      <c r="D57" s="330"/>
      <c r="E57" s="330"/>
      <c r="F57" s="341"/>
      <c r="G57" s="354"/>
      <c r="H57" s="286"/>
    </row>
    <row r="58" spans="1:8" s="287" customFormat="1" ht="19" customHeight="1">
      <c r="A58" s="298"/>
      <c r="B58" s="315"/>
      <c r="C58" s="330"/>
      <c r="D58" s="330"/>
      <c r="E58" s="330"/>
      <c r="F58" s="341"/>
      <c r="G58" s="354"/>
      <c r="H58" s="286"/>
    </row>
    <row r="59" spans="1:8" s="287" customFormat="1" ht="19" customHeight="1">
      <c r="A59" s="298"/>
      <c r="B59" s="315"/>
      <c r="C59" s="330"/>
      <c r="D59" s="330"/>
      <c r="E59" s="330"/>
      <c r="F59" s="341"/>
      <c r="G59" s="354"/>
      <c r="H59" s="286"/>
    </row>
    <row r="60" spans="1:8" s="287" customFormat="1" ht="19" customHeight="1">
      <c r="A60" s="299"/>
      <c r="B60" s="316"/>
      <c r="C60" s="331"/>
      <c r="D60" s="331"/>
      <c r="E60" s="331"/>
      <c r="F60" s="342"/>
      <c r="G60" s="355"/>
      <c r="H60" s="286"/>
    </row>
    <row r="61" spans="1:8" s="287" customFormat="1" ht="19" customHeight="1">
      <c r="A61" s="300" t="str">
        <v>発注</v>
      </c>
      <c r="B61" s="312" t="s">
        <v>94</v>
      </c>
      <c r="C61" s="332"/>
      <c r="D61" s="334" t="s">
        <v>268</v>
      </c>
      <c r="E61" s="336"/>
      <c r="F61" s="339" t="s">
        <v>264</v>
      </c>
      <c r="G61" s="356">
        <f>IFERROR(ROUND(C61/E61,0),0)</f>
        <v>0</v>
      </c>
      <c r="H61" s="286"/>
    </row>
    <row r="62" spans="1:8" s="287" customFormat="1" ht="19" customHeight="1">
      <c r="A62" s="301" t="str">
        <v>実績</v>
      </c>
      <c r="B62" s="317" t="s">
        <v>264</v>
      </c>
      <c r="C62" s="333">
        <f>IF(G61&lt;=1000,G61,1000)</f>
        <v>0</v>
      </c>
      <c r="D62" s="335" t="s">
        <v>268</v>
      </c>
      <c r="E62" s="337">
        <f>B54</f>
        <v>0</v>
      </c>
      <c r="F62" s="335" t="s">
        <v>94</v>
      </c>
      <c r="G62" s="357">
        <f>IF(G53&gt;=0.166666666666667,C62*E62,0)</f>
        <v>0</v>
      </c>
      <c r="H62" s="286"/>
    </row>
    <row r="64" spans="1:8" ht="19" customHeight="1">
      <c r="A64" s="294" t="str">
        <v>イベント名</v>
      </c>
      <c r="B64" s="309"/>
      <c r="C64" s="325"/>
      <c r="D64" s="325"/>
      <c r="E64" s="325"/>
      <c r="F64" s="325"/>
      <c r="G64" s="348"/>
    </row>
    <row r="65" spans="1:7" ht="19" customHeight="1">
      <c r="A65" s="295" t="str">
        <v>イベント日</v>
      </c>
      <c r="B65" s="310"/>
      <c r="C65" s="326"/>
      <c r="D65" s="322"/>
      <c r="E65" s="322"/>
      <c r="F65" s="322"/>
      <c r="G65" s="349"/>
    </row>
    <row r="66" spans="1:7" ht="19" customHeight="1">
      <c r="A66" s="296" t="str">
        <v>イベント時間</v>
      </c>
      <c r="B66" s="311" t="s">
        <v>161</v>
      </c>
      <c r="C66" s="327"/>
      <c r="D66" s="334" t="s">
        <v>265</v>
      </c>
      <c r="E66" s="327"/>
      <c r="F66" s="338" t="str">
        <f>IF(G67&gt;=0.166666666666667,"","↓従事時間が4時間以上の事業が対象です")</f>
        <v>↓従事時間が4時間以上の事業が対象です</v>
      </c>
      <c r="G66" s="350"/>
    </row>
    <row r="67" spans="1:7" ht="19" customHeight="1">
      <c r="A67" s="296" t="str">
        <v>従事時間</v>
      </c>
      <c r="B67" s="312" t="s">
        <v>205</v>
      </c>
      <c r="C67" s="327"/>
      <c r="D67" s="334" t="s">
        <v>259</v>
      </c>
      <c r="E67" s="327"/>
      <c r="F67" s="339" t="s">
        <v>270</v>
      </c>
      <c r="G67" s="351">
        <f>E67-C67</f>
        <v>0</v>
      </c>
    </row>
    <row r="68" spans="1:7" ht="19" customHeight="1">
      <c r="A68" s="295" t="str">
        <v>従事者人数</v>
      </c>
      <c r="B68" s="313">
        <f>COUNTA(テーブル391314[])</f>
        <v>0</v>
      </c>
      <c r="C68" s="328"/>
      <c r="D68" s="328"/>
      <c r="E68" s="328"/>
      <c r="F68" s="328"/>
      <c r="G68" s="352"/>
    </row>
    <row r="69" spans="1:7" ht="19" customHeight="1">
      <c r="A69" s="297" t="str">
        <v>従事者氏名</v>
      </c>
      <c r="B69" s="314"/>
      <c r="C69" s="329"/>
      <c r="D69" s="329"/>
      <c r="E69" s="329"/>
      <c r="F69" s="340"/>
      <c r="G69" s="353"/>
    </row>
    <row r="70" spans="1:7" ht="19" customHeight="1">
      <c r="A70" s="298"/>
      <c r="B70" s="315"/>
      <c r="C70" s="330"/>
      <c r="D70" s="330"/>
      <c r="E70" s="330"/>
      <c r="F70" s="341"/>
      <c r="G70" s="354"/>
    </row>
    <row r="71" spans="1:7" ht="19" customHeight="1">
      <c r="A71" s="298"/>
      <c r="B71" s="315"/>
      <c r="C71" s="330"/>
      <c r="D71" s="330"/>
      <c r="E71" s="330"/>
      <c r="F71" s="341"/>
      <c r="G71" s="354"/>
    </row>
    <row r="72" spans="1:7" ht="19" customHeight="1">
      <c r="A72" s="298"/>
      <c r="B72" s="315"/>
      <c r="C72" s="330"/>
      <c r="D72" s="330"/>
      <c r="E72" s="330"/>
      <c r="F72" s="341"/>
      <c r="G72" s="354"/>
    </row>
    <row r="73" spans="1:7" ht="19" customHeight="1">
      <c r="A73" s="298"/>
      <c r="B73" s="315"/>
      <c r="C73" s="330"/>
      <c r="D73" s="330"/>
      <c r="E73" s="330"/>
      <c r="F73" s="341"/>
      <c r="G73" s="354"/>
    </row>
    <row r="74" spans="1:7" ht="19" customHeight="1">
      <c r="A74" s="299"/>
      <c r="B74" s="316"/>
      <c r="C74" s="331"/>
      <c r="D74" s="331"/>
      <c r="E74" s="331"/>
      <c r="F74" s="342"/>
      <c r="G74" s="355"/>
    </row>
    <row r="75" spans="1:7" ht="19" customHeight="1">
      <c r="A75" s="300" t="str">
        <v>発注</v>
      </c>
      <c r="B75" s="312" t="s">
        <v>94</v>
      </c>
      <c r="C75" s="332"/>
      <c r="D75" s="334" t="s">
        <v>268</v>
      </c>
      <c r="E75" s="336"/>
      <c r="F75" s="339" t="s">
        <v>264</v>
      </c>
      <c r="G75" s="356">
        <f>IFERROR(ROUND(C75/E75,0),0)</f>
        <v>0</v>
      </c>
    </row>
    <row r="76" spans="1:7" ht="19" customHeight="1">
      <c r="A76" s="301" t="str">
        <v>実績</v>
      </c>
      <c r="B76" s="317" t="s">
        <v>264</v>
      </c>
      <c r="C76" s="333">
        <f>IF(G75&lt;=1000,G75,1000)</f>
        <v>0</v>
      </c>
      <c r="D76" s="335" t="s">
        <v>268</v>
      </c>
      <c r="E76" s="337">
        <f>B68</f>
        <v>0</v>
      </c>
      <c r="F76" s="335" t="s">
        <v>94</v>
      </c>
      <c r="G76" s="357">
        <f>IF(G67&gt;=0.166666666666667,C76*E76,0)</f>
        <v>0</v>
      </c>
    </row>
    <row r="78" spans="1:7" ht="19" customHeight="1">
      <c r="A78" s="294" t="str">
        <v>イベント名</v>
      </c>
      <c r="B78" s="309"/>
      <c r="C78" s="325"/>
      <c r="D78" s="325"/>
      <c r="E78" s="325"/>
      <c r="F78" s="325"/>
      <c r="G78" s="348"/>
    </row>
    <row r="79" spans="1:7" ht="19" customHeight="1">
      <c r="A79" s="295" t="str">
        <v>イベント日</v>
      </c>
      <c r="B79" s="319"/>
      <c r="C79" s="326"/>
      <c r="D79" s="322"/>
      <c r="E79" s="322"/>
      <c r="F79" s="322"/>
      <c r="G79" s="349"/>
    </row>
    <row r="80" spans="1:7" ht="19" customHeight="1">
      <c r="A80" s="296" t="str">
        <v>イベント時間</v>
      </c>
      <c r="B80" s="311" t="s">
        <v>161</v>
      </c>
      <c r="C80" s="327"/>
      <c r="D80" s="334" t="s">
        <v>265</v>
      </c>
      <c r="E80" s="327"/>
      <c r="F80" s="338" t="str">
        <f>IF(G81&gt;=0.166666666666667,"","↓従事時間が4時間以上の事業が対象です")</f>
        <v>↓従事時間が4時間以上の事業が対象です</v>
      </c>
      <c r="G80" s="350"/>
    </row>
    <row r="81" spans="1:7" ht="19" customHeight="1">
      <c r="A81" s="296" t="str">
        <v>従事時間</v>
      </c>
      <c r="B81" s="312" t="s">
        <v>205</v>
      </c>
      <c r="C81" s="327"/>
      <c r="D81" s="334" t="s">
        <v>259</v>
      </c>
      <c r="E81" s="327"/>
      <c r="F81" s="339" t="s">
        <v>270</v>
      </c>
      <c r="G81" s="351">
        <f>E81-C81</f>
        <v>0</v>
      </c>
    </row>
    <row r="82" spans="1:7" ht="19" customHeight="1">
      <c r="A82" s="295" t="str">
        <v>従事者人数</v>
      </c>
      <c r="B82" s="313">
        <f>COUNTA(テーブル39131415[])</f>
        <v>0</v>
      </c>
      <c r="C82" s="328"/>
      <c r="D82" s="328"/>
      <c r="E82" s="328"/>
      <c r="F82" s="328"/>
      <c r="G82" s="352"/>
    </row>
    <row r="83" spans="1:7" ht="19" customHeight="1">
      <c r="A83" s="297" t="str">
        <v>従事者氏名</v>
      </c>
      <c r="B83" s="314"/>
      <c r="C83" s="329"/>
      <c r="D83" s="329"/>
      <c r="E83" s="329"/>
      <c r="F83" s="340"/>
      <c r="G83" s="353"/>
    </row>
    <row r="84" spans="1:7" ht="19" customHeight="1">
      <c r="A84" s="298"/>
      <c r="B84" s="320"/>
      <c r="C84" s="330"/>
      <c r="D84" s="330"/>
      <c r="E84" s="330"/>
      <c r="F84" s="341"/>
      <c r="G84" s="354"/>
    </row>
    <row r="85" spans="1:7" ht="19" customHeight="1">
      <c r="A85" s="298"/>
      <c r="B85" s="315"/>
      <c r="C85" s="330"/>
      <c r="D85" s="330"/>
      <c r="E85" s="330"/>
      <c r="F85" s="341"/>
      <c r="G85" s="354"/>
    </row>
    <row r="86" spans="1:7" ht="19" customHeight="1">
      <c r="A86" s="298"/>
      <c r="B86" s="315"/>
      <c r="C86" s="330"/>
      <c r="D86" s="330"/>
      <c r="E86" s="330"/>
      <c r="F86" s="341"/>
      <c r="G86" s="354"/>
    </row>
    <row r="87" spans="1:7" ht="19" customHeight="1">
      <c r="A87" s="298"/>
      <c r="B87" s="315"/>
      <c r="C87" s="330"/>
      <c r="D87" s="330"/>
      <c r="E87" s="330"/>
      <c r="F87" s="341"/>
      <c r="G87" s="354"/>
    </row>
    <row r="88" spans="1:7" ht="19" customHeight="1">
      <c r="A88" s="299"/>
      <c r="B88" s="316"/>
      <c r="C88" s="331"/>
      <c r="D88" s="331"/>
      <c r="E88" s="331"/>
      <c r="F88" s="342"/>
      <c r="G88" s="355"/>
    </row>
    <row r="89" spans="1:7" ht="19" customHeight="1">
      <c r="A89" s="300" t="str">
        <v>発注</v>
      </c>
      <c r="B89" s="312" t="s">
        <v>94</v>
      </c>
      <c r="C89" s="332"/>
      <c r="D89" s="334" t="s">
        <v>268</v>
      </c>
      <c r="E89" s="336"/>
      <c r="F89" s="339" t="s">
        <v>264</v>
      </c>
      <c r="G89" s="356">
        <f>IFERROR(ROUND(C89/E89,0),0)</f>
        <v>0</v>
      </c>
    </row>
    <row r="90" spans="1:7" ht="19" customHeight="1">
      <c r="A90" s="301" t="str">
        <v>実績</v>
      </c>
      <c r="B90" s="317" t="s">
        <v>264</v>
      </c>
      <c r="C90" s="333">
        <f>IF(G89&lt;=1000,G89,1000)</f>
        <v>0</v>
      </c>
      <c r="D90" s="335" t="s">
        <v>268</v>
      </c>
      <c r="E90" s="337">
        <f>B82</f>
        <v>0</v>
      </c>
      <c r="F90" s="335" t="s">
        <v>94</v>
      </c>
      <c r="G90" s="357">
        <f>IF(G81&gt;=0.166666666666667,C90*E90,0)</f>
        <v>0</v>
      </c>
    </row>
    <row r="91" spans="1:7" ht="19" customHeight="1"/>
    <row r="92" spans="1:7" ht="19" customHeight="1">
      <c r="A92" s="294" t="str">
        <v>イベント名</v>
      </c>
      <c r="B92" s="309"/>
      <c r="C92" s="325"/>
      <c r="D92" s="325"/>
      <c r="E92" s="325"/>
      <c r="F92" s="325"/>
      <c r="G92" s="348"/>
    </row>
    <row r="93" spans="1:7" ht="19" customHeight="1">
      <c r="A93" s="295" t="str">
        <v>イベント日</v>
      </c>
      <c r="B93" s="310"/>
      <c r="C93" s="326"/>
      <c r="D93" s="322"/>
      <c r="E93" s="322"/>
      <c r="F93" s="322"/>
      <c r="G93" s="349"/>
    </row>
    <row r="94" spans="1:7" ht="19" customHeight="1">
      <c r="A94" s="296" t="str">
        <v>イベント時間</v>
      </c>
      <c r="B94" s="311" t="s">
        <v>161</v>
      </c>
      <c r="C94" s="327"/>
      <c r="D94" s="334" t="s">
        <v>265</v>
      </c>
      <c r="E94" s="327"/>
      <c r="F94" s="338" t="str">
        <f>IF(G95&gt;=0.166666666666667,"","↓従事時間が4時間以上の事業が対象です")</f>
        <v>↓従事時間が4時間以上の事業が対象です</v>
      </c>
      <c r="G94" s="350"/>
    </row>
    <row r="95" spans="1:7" ht="19" customHeight="1">
      <c r="A95" s="296" t="str">
        <v>従事時間</v>
      </c>
      <c r="B95" s="312" t="s">
        <v>205</v>
      </c>
      <c r="C95" s="327"/>
      <c r="D95" s="334" t="s">
        <v>259</v>
      </c>
      <c r="E95" s="327"/>
      <c r="F95" s="339" t="s">
        <v>270</v>
      </c>
      <c r="G95" s="351">
        <f>E95-C95</f>
        <v>0</v>
      </c>
    </row>
    <row r="96" spans="1:7" ht="19" customHeight="1">
      <c r="A96" s="295" t="str">
        <v>従事者人数</v>
      </c>
      <c r="B96" s="313">
        <f>COUNTA(テーブル391316[])</f>
        <v>0</v>
      </c>
      <c r="C96" s="328"/>
      <c r="D96" s="328"/>
      <c r="E96" s="328"/>
      <c r="F96" s="328"/>
      <c r="G96" s="352"/>
    </row>
    <row r="97" spans="1:7" ht="19" customHeight="1">
      <c r="A97" s="297" t="str">
        <v>従事者氏名</v>
      </c>
      <c r="B97" s="314"/>
      <c r="C97" s="329"/>
      <c r="D97" s="329"/>
      <c r="E97" s="329"/>
      <c r="F97" s="340"/>
      <c r="G97" s="353"/>
    </row>
    <row r="98" spans="1:7" ht="19" customHeight="1">
      <c r="A98" s="298"/>
      <c r="B98" s="315"/>
      <c r="C98" s="330"/>
      <c r="D98" s="330"/>
      <c r="E98" s="330"/>
      <c r="F98" s="341"/>
      <c r="G98" s="354"/>
    </row>
    <row r="99" spans="1:7" ht="19" customHeight="1">
      <c r="A99" s="298"/>
      <c r="B99" s="315"/>
      <c r="C99" s="330"/>
      <c r="D99" s="330"/>
      <c r="E99" s="330"/>
      <c r="F99" s="341"/>
      <c r="G99" s="354"/>
    </row>
    <row r="100" spans="1:7" ht="19" customHeight="1">
      <c r="A100" s="298"/>
      <c r="B100" s="315"/>
      <c r="C100" s="330"/>
      <c r="D100" s="330"/>
      <c r="E100" s="330"/>
      <c r="F100" s="341"/>
      <c r="G100" s="354"/>
    </row>
    <row r="101" spans="1:7" ht="19" customHeight="1">
      <c r="A101" s="298"/>
      <c r="B101" s="315"/>
      <c r="C101" s="330"/>
      <c r="D101" s="330"/>
      <c r="E101" s="330"/>
      <c r="F101" s="341"/>
      <c r="G101" s="354"/>
    </row>
    <row r="102" spans="1:7" ht="19" customHeight="1">
      <c r="A102" s="299"/>
      <c r="B102" s="316"/>
      <c r="C102" s="331"/>
      <c r="D102" s="331"/>
      <c r="E102" s="331"/>
      <c r="F102" s="342"/>
      <c r="G102" s="355"/>
    </row>
    <row r="103" spans="1:7" ht="19" customHeight="1">
      <c r="A103" s="300" t="str">
        <v>発注</v>
      </c>
      <c r="B103" s="312" t="s">
        <v>94</v>
      </c>
      <c r="C103" s="332"/>
      <c r="D103" s="334" t="s">
        <v>268</v>
      </c>
      <c r="E103" s="336"/>
      <c r="F103" s="339" t="s">
        <v>264</v>
      </c>
      <c r="G103" s="356">
        <f>IFERROR(ROUND(C103/E103,0),0)</f>
        <v>0</v>
      </c>
    </row>
    <row r="104" spans="1:7" ht="19" customHeight="1">
      <c r="A104" s="301" t="str">
        <v>実績</v>
      </c>
      <c r="B104" s="317" t="s">
        <v>264</v>
      </c>
      <c r="C104" s="333">
        <f>IF(G103&lt;=1000,G103,1000)</f>
        <v>0</v>
      </c>
      <c r="D104" s="335" t="s">
        <v>268</v>
      </c>
      <c r="E104" s="337">
        <f>B96</f>
        <v>0</v>
      </c>
      <c r="F104" s="335" t="s">
        <v>94</v>
      </c>
      <c r="G104" s="357">
        <f>IF(G95&gt;=0.166666666666667,C104*E104,0)</f>
        <v>0</v>
      </c>
    </row>
    <row r="105" spans="1:7" ht="19" customHeight="1"/>
    <row r="106" spans="1:7" ht="19" customHeight="1">
      <c r="A106" s="294" t="str">
        <v>イベント名</v>
      </c>
      <c r="B106" s="309"/>
      <c r="C106" s="325"/>
      <c r="D106" s="325"/>
      <c r="E106" s="325"/>
      <c r="F106" s="325"/>
      <c r="G106" s="348"/>
    </row>
    <row r="107" spans="1:7" ht="19" customHeight="1">
      <c r="A107" s="295" t="str">
        <v>イベント日</v>
      </c>
      <c r="B107" s="319"/>
      <c r="C107" s="326"/>
      <c r="D107" s="322"/>
      <c r="E107" s="322"/>
      <c r="F107" s="322"/>
      <c r="G107" s="349"/>
    </row>
    <row r="108" spans="1:7" ht="19" customHeight="1">
      <c r="A108" s="296" t="str">
        <v>イベント時間</v>
      </c>
      <c r="B108" s="311" t="s">
        <v>161</v>
      </c>
      <c r="C108" s="327"/>
      <c r="D108" s="334" t="s">
        <v>265</v>
      </c>
      <c r="E108" s="327"/>
      <c r="F108" s="338" t="str">
        <f>IF(G109&gt;=0.166666666666667,"","↓従事時間が4時間以上の事業が対象です")</f>
        <v>↓従事時間が4時間以上の事業が対象です</v>
      </c>
      <c r="G108" s="350"/>
    </row>
    <row r="109" spans="1:7" ht="19" customHeight="1">
      <c r="A109" s="296" t="str">
        <v>従事時間</v>
      </c>
      <c r="B109" s="312" t="s">
        <v>205</v>
      </c>
      <c r="C109" s="327"/>
      <c r="D109" s="334" t="s">
        <v>259</v>
      </c>
      <c r="E109" s="327"/>
      <c r="F109" s="339" t="s">
        <v>270</v>
      </c>
      <c r="G109" s="351">
        <f>E109-C109</f>
        <v>0</v>
      </c>
    </row>
    <row r="110" spans="1:7" ht="19" customHeight="1">
      <c r="A110" s="295" t="str">
        <v>従事者人数</v>
      </c>
      <c r="B110" s="313">
        <f>COUNTA(テーブル39131417[])</f>
        <v>0</v>
      </c>
      <c r="C110" s="328"/>
      <c r="D110" s="328"/>
      <c r="E110" s="328"/>
      <c r="F110" s="328"/>
      <c r="G110" s="352"/>
    </row>
    <row r="111" spans="1:7" ht="19" customHeight="1">
      <c r="A111" s="297" t="str">
        <v>従事者氏名</v>
      </c>
      <c r="B111" s="314"/>
      <c r="C111" s="329"/>
      <c r="D111" s="329"/>
      <c r="E111" s="329"/>
      <c r="F111" s="340"/>
      <c r="G111" s="353"/>
    </row>
    <row r="112" spans="1:7" ht="19" customHeight="1">
      <c r="A112" s="298"/>
      <c r="B112" s="315"/>
      <c r="C112" s="330"/>
      <c r="D112" s="330"/>
      <c r="E112" s="330"/>
      <c r="F112" s="341"/>
      <c r="G112" s="354"/>
    </row>
    <row r="113" spans="1:7" ht="19" customHeight="1">
      <c r="A113" s="298"/>
      <c r="B113" s="315"/>
      <c r="C113" s="330"/>
      <c r="D113" s="330"/>
      <c r="E113" s="330"/>
      <c r="F113" s="341"/>
      <c r="G113" s="354"/>
    </row>
    <row r="114" spans="1:7" ht="19" customHeight="1">
      <c r="A114" s="298"/>
      <c r="B114" s="315"/>
      <c r="C114" s="330"/>
      <c r="D114" s="330"/>
      <c r="E114" s="330"/>
      <c r="F114" s="341"/>
      <c r="G114" s="354"/>
    </row>
    <row r="115" spans="1:7" ht="19" customHeight="1">
      <c r="A115" s="298"/>
      <c r="B115" s="315"/>
      <c r="C115" s="330"/>
      <c r="D115" s="330"/>
      <c r="E115" s="330"/>
      <c r="F115" s="341"/>
      <c r="G115" s="354"/>
    </row>
    <row r="116" spans="1:7" ht="19" customHeight="1">
      <c r="A116" s="299"/>
      <c r="B116" s="316"/>
      <c r="C116" s="331"/>
      <c r="D116" s="331"/>
      <c r="E116" s="331"/>
      <c r="F116" s="342"/>
      <c r="G116" s="355"/>
    </row>
    <row r="117" spans="1:7" ht="19" customHeight="1">
      <c r="A117" s="300" t="str">
        <v>発注</v>
      </c>
      <c r="B117" s="312" t="s">
        <v>94</v>
      </c>
      <c r="C117" s="332"/>
      <c r="D117" s="334" t="s">
        <v>268</v>
      </c>
      <c r="E117" s="336"/>
      <c r="F117" s="339" t="s">
        <v>264</v>
      </c>
      <c r="G117" s="356">
        <f>IFERROR(ROUND(C117/E117,0),0)</f>
        <v>0</v>
      </c>
    </row>
    <row r="118" spans="1:7" ht="19" customHeight="1">
      <c r="A118" s="301" t="str">
        <v>実績</v>
      </c>
      <c r="B118" s="317" t="s">
        <v>264</v>
      </c>
      <c r="C118" s="333">
        <f>IF(G117&lt;=1000,G117,1000)</f>
        <v>0</v>
      </c>
      <c r="D118" s="335" t="s">
        <v>268</v>
      </c>
      <c r="E118" s="337">
        <f>B110</f>
        <v>0</v>
      </c>
      <c r="F118" s="335" t="s">
        <v>94</v>
      </c>
      <c r="G118" s="357">
        <f>IF(G109&gt;=0.166666666666667,C118*E118,0)</f>
        <v>0</v>
      </c>
    </row>
    <row r="119" spans="1:7" ht="19" customHeight="1"/>
    <row r="120" spans="1:7" ht="19" customHeight="1">
      <c r="A120" s="294" t="str">
        <v>イベント名</v>
      </c>
      <c r="B120" s="309"/>
      <c r="C120" s="325"/>
      <c r="D120" s="325"/>
      <c r="E120" s="325"/>
      <c r="F120" s="325"/>
      <c r="G120" s="348"/>
    </row>
    <row r="121" spans="1:7" ht="19" customHeight="1">
      <c r="A121" s="295" t="str">
        <v>イベント日</v>
      </c>
      <c r="B121" s="319"/>
      <c r="C121" s="326"/>
      <c r="D121" s="322"/>
      <c r="E121" s="322"/>
      <c r="F121" s="322"/>
      <c r="G121" s="349"/>
    </row>
    <row r="122" spans="1:7" ht="19" customHeight="1">
      <c r="A122" s="296" t="str">
        <v>イベント時間</v>
      </c>
      <c r="B122" s="311" t="s">
        <v>161</v>
      </c>
      <c r="C122" s="327"/>
      <c r="D122" s="334" t="s">
        <v>265</v>
      </c>
      <c r="E122" s="327"/>
      <c r="F122" s="338" t="str">
        <f>IF(G123&gt;=0.166666666666667,"","↓従事時間が4時間以上の事業が対象です")</f>
        <v>↓従事時間が4時間以上の事業が対象です</v>
      </c>
      <c r="G122" s="350"/>
    </row>
    <row r="123" spans="1:7" ht="19" customHeight="1">
      <c r="A123" s="296" t="str">
        <v>従事時間</v>
      </c>
      <c r="B123" s="312" t="s">
        <v>205</v>
      </c>
      <c r="C123" s="327"/>
      <c r="D123" s="334" t="s">
        <v>259</v>
      </c>
      <c r="E123" s="327"/>
      <c r="F123" s="339" t="s">
        <v>270</v>
      </c>
      <c r="G123" s="351">
        <f>E123-C123</f>
        <v>0</v>
      </c>
    </row>
    <row r="124" spans="1:7" ht="19" customHeight="1">
      <c r="A124" s="295" t="str">
        <v>従事者人数</v>
      </c>
      <c r="B124" s="313">
        <f>COUNTA(テーブル3913141518[])</f>
        <v>0</v>
      </c>
      <c r="C124" s="328"/>
      <c r="D124" s="328"/>
      <c r="E124" s="328"/>
      <c r="F124" s="328"/>
      <c r="G124" s="352"/>
    </row>
    <row r="125" spans="1:7" ht="19" customHeight="1">
      <c r="A125" s="297" t="str">
        <v>従事者氏名</v>
      </c>
      <c r="B125" s="314"/>
      <c r="C125" s="329"/>
      <c r="D125" s="329"/>
      <c r="E125" s="329"/>
      <c r="F125" s="340"/>
      <c r="G125" s="353"/>
    </row>
    <row r="126" spans="1:7" ht="19" customHeight="1">
      <c r="A126" s="298"/>
      <c r="B126" s="315"/>
      <c r="C126" s="330"/>
      <c r="D126" s="330"/>
      <c r="E126" s="330"/>
      <c r="F126" s="341"/>
      <c r="G126" s="354"/>
    </row>
    <row r="127" spans="1:7" ht="19" customHeight="1">
      <c r="A127" s="298"/>
      <c r="B127" s="315"/>
      <c r="C127" s="330"/>
      <c r="D127" s="330"/>
      <c r="E127" s="330"/>
      <c r="F127" s="341"/>
      <c r="G127" s="354"/>
    </row>
    <row r="128" spans="1:7" ht="19" customHeight="1">
      <c r="A128" s="298"/>
      <c r="B128" s="315"/>
      <c r="C128" s="330"/>
      <c r="D128" s="330"/>
      <c r="E128" s="330"/>
      <c r="F128" s="341"/>
      <c r="G128" s="354"/>
    </row>
    <row r="129" spans="1:7" ht="19" customHeight="1">
      <c r="A129" s="298"/>
      <c r="B129" s="315"/>
      <c r="C129" s="330"/>
      <c r="D129" s="330"/>
      <c r="E129" s="330"/>
      <c r="F129" s="341"/>
      <c r="G129" s="354"/>
    </row>
    <row r="130" spans="1:7" ht="19" customHeight="1">
      <c r="A130" s="299"/>
      <c r="B130" s="316"/>
      <c r="C130" s="331"/>
      <c r="D130" s="331"/>
      <c r="E130" s="331"/>
      <c r="F130" s="342"/>
      <c r="G130" s="355"/>
    </row>
    <row r="131" spans="1:7" ht="19" customHeight="1">
      <c r="A131" s="300" t="str">
        <v>発注</v>
      </c>
      <c r="B131" s="312" t="s">
        <v>94</v>
      </c>
      <c r="C131" s="332"/>
      <c r="D131" s="334" t="s">
        <v>268</v>
      </c>
      <c r="E131" s="336"/>
      <c r="F131" s="339" t="s">
        <v>264</v>
      </c>
      <c r="G131" s="356">
        <f>IFERROR(ROUND(C131/E131,0),0)</f>
        <v>0</v>
      </c>
    </row>
    <row r="132" spans="1:7" ht="19" customHeight="1">
      <c r="A132" s="301" t="str">
        <v>実績</v>
      </c>
      <c r="B132" s="317" t="s">
        <v>264</v>
      </c>
      <c r="C132" s="333">
        <f>IF(G131&lt;=1000,G131,1000)</f>
        <v>0</v>
      </c>
      <c r="D132" s="335" t="s">
        <v>268</v>
      </c>
      <c r="E132" s="337">
        <f>B124</f>
        <v>0</v>
      </c>
      <c r="F132" s="335" t="s">
        <v>94</v>
      </c>
      <c r="G132" s="357">
        <f>IF(G123&gt;=0.166666666666667,C132*E132,0)</f>
        <v>0</v>
      </c>
    </row>
  </sheetData>
  <phoneticPr fontId="2" type="Hiragana"/>
  <printOptions horizontalCentered="1"/>
  <pageMargins left="0.59055118110236215" right="0.59055118110236215" top="0.39370078740157477" bottom="0.39370078740157477" header="0.3" footer="0.19685039370078738"/>
  <headerFooter>
    <oddFooter xml:space="preserve">&amp;R&amp;P/&amp;N </oddFooter>
  </headerFooter>
  <rowBreaks count="3" manualBreakCount="3">
    <brk id="35" max="6" man="1"/>
    <brk id="77" max="6" man="1"/>
    <brk id="119" max="6" man="1"/>
  </rowBreaks>
  <tableParts count="9">
    <tablePart r:id="rId2"/>
    <tablePart r:id="rId3"/>
    <tablePart r:id="rId4"/>
    <tablePart r:id="rId5"/>
    <tablePart r:id="rId6"/>
    <tablePart r:id="rId7"/>
    <tablePart r:id="rId8"/>
    <tablePart r:id="rId9"/>
    <tablePart r:id="rId10"/>
  </tablePart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手続きの流れ</vt:lpstr>
      <vt:lpstr>01_第1号様式_交付申請書</vt:lpstr>
      <vt:lpstr>02_第2号様式_収支予算書</vt:lpstr>
      <vt:lpstr>03_規則第5号様式_着手届</vt:lpstr>
      <vt:lpstr>04_補助金請求書（概算払請求の場合）</vt:lpstr>
      <vt:lpstr>05_規則第7号様式_完了届</vt:lpstr>
      <vt:lpstr>06_第4号様式_事業実績報告書</vt:lpstr>
      <vt:lpstr>07_収支決算書(第5号様式)</vt:lpstr>
      <vt:lpstr>08_食糧費対象者名簿</vt:lpstr>
      <vt:lpstr>09_補助金請求書（実績後請求の場合）</vt:lpstr>
      <vt:lpstr>補助金額算定</vt:lpstr>
      <vt:lpstr>補助区分</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庄司 圭介</dc:creator>
  <cp:lastModifiedBy>庄司 孝子</cp:lastModifiedBy>
  <cp:lastPrinted>2024-02-13T04:28:27Z</cp:lastPrinted>
  <dcterms:created xsi:type="dcterms:W3CDTF">2023-11-14T00:30:06Z</dcterms:created>
  <dcterms:modified xsi:type="dcterms:W3CDTF">2025-08-21T04:29:21Z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2025-08-21T04:29:21Z</vt:filetime>
  </property>
</Properties>
</file>